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и ФСС\Детское питание АБК и ФСС\Школы\Меню школ 2025 1 полугодие\"/>
    </mc:Choice>
  </mc:AlternateContent>
  <bookViews>
    <workbookView xWindow="0" yWindow="0" windowWidth="28800" windowHeight="12135"/>
  </bookViews>
  <sheets>
    <sheet name="Лист1" sheetId="3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30" l="1"/>
  <c r="F54" i="30"/>
  <c r="G54" i="30"/>
  <c r="H54" i="30"/>
  <c r="I54" i="30"/>
  <c r="J54" i="30"/>
  <c r="K54" i="30"/>
  <c r="L54" i="30"/>
  <c r="M54" i="30"/>
  <c r="N54" i="30"/>
  <c r="O54" i="30"/>
  <c r="P54" i="30"/>
  <c r="D54" i="30"/>
  <c r="E102" i="30"/>
  <c r="E101" i="30"/>
  <c r="E100" i="30"/>
  <c r="E53" i="30"/>
  <c r="E16" i="30"/>
  <c r="F100" i="30" l="1"/>
  <c r="G100" i="30"/>
  <c r="H100" i="30"/>
  <c r="I100" i="30"/>
  <c r="J100" i="30"/>
  <c r="K100" i="30"/>
  <c r="L100" i="30"/>
  <c r="M100" i="30"/>
  <c r="N100" i="30"/>
  <c r="O100" i="30"/>
  <c r="P100" i="30"/>
  <c r="F93" i="30"/>
  <c r="G93" i="30"/>
  <c r="H93" i="30"/>
  <c r="I93" i="30"/>
  <c r="J93" i="30"/>
  <c r="K93" i="30"/>
  <c r="L93" i="30"/>
  <c r="M93" i="30"/>
  <c r="N93" i="30"/>
  <c r="O93" i="30"/>
  <c r="P93" i="30"/>
  <c r="E93" i="30"/>
  <c r="F86" i="30"/>
  <c r="G86" i="30"/>
  <c r="H86" i="30"/>
  <c r="I86" i="30"/>
  <c r="J86" i="30"/>
  <c r="K86" i="30"/>
  <c r="L86" i="30"/>
  <c r="M86" i="30"/>
  <c r="N86" i="30"/>
  <c r="O86" i="30"/>
  <c r="P86" i="30"/>
  <c r="E86" i="30"/>
  <c r="F79" i="30"/>
  <c r="G79" i="30"/>
  <c r="H79" i="30"/>
  <c r="I79" i="30"/>
  <c r="J79" i="30"/>
  <c r="K79" i="30"/>
  <c r="L79" i="30"/>
  <c r="M79" i="30"/>
  <c r="N79" i="30"/>
  <c r="O79" i="30"/>
  <c r="P79" i="30"/>
  <c r="E79" i="30"/>
  <c r="F72" i="30"/>
  <c r="G72" i="30"/>
  <c r="H72" i="30"/>
  <c r="I72" i="30"/>
  <c r="J72" i="30"/>
  <c r="K72" i="30"/>
  <c r="L72" i="30"/>
  <c r="M72" i="30"/>
  <c r="N72" i="30"/>
  <c r="O72" i="30"/>
  <c r="P72" i="30"/>
  <c r="E72" i="30"/>
  <c r="F65" i="30"/>
  <c r="G65" i="30"/>
  <c r="H65" i="30"/>
  <c r="I65" i="30"/>
  <c r="J65" i="30"/>
  <c r="K65" i="30"/>
  <c r="L65" i="30"/>
  <c r="M65" i="30"/>
  <c r="N65" i="30"/>
  <c r="O65" i="30"/>
  <c r="P65" i="30"/>
  <c r="E65" i="30"/>
  <c r="F53" i="30"/>
  <c r="G53" i="30"/>
  <c r="H53" i="30"/>
  <c r="I53" i="30"/>
  <c r="J53" i="30"/>
  <c r="K53" i="30"/>
  <c r="L53" i="30"/>
  <c r="M53" i="30"/>
  <c r="N53" i="30"/>
  <c r="O53" i="30"/>
  <c r="P53" i="30"/>
  <c r="F46" i="30"/>
  <c r="G46" i="30"/>
  <c r="H46" i="30"/>
  <c r="I46" i="30"/>
  <c r="J46" i="30"/>
  <c r="K46" i="30"/>
  <c r="L46" i="30"/>
  <c r="M46" i="30"/>
  <c r="N46" i="30"/>
  <c r="O46" i="30"/>
  <c r="P46" i="30"/>
  <c r="E46" i="30"/>
  <c r="F37" i="30"/>
  <c r="G37" i="30"/>
  <c r="H37" i="30"/>
  <c r="I37" i="30"/>
  <c r="J37" i="30"/>
  <c r="K37" i="30"/>
  <c r="L37" i="30"/>
  <c r="M37" i="30"/>
  <c r="N37" i="30"/>
  <c r="O37" i="30"/>
  <c r="P37" i="30"/>
  <c r="E37" i="30"/>
  <c r="F30" i="30"/>
  <c r="G30" i="30"/>
  <c r="H30" i="30"/>
  <c r="I30" i="30"/>
  <c r="J30" i="30"/>
  <c r="K30" i="30"/>
  <c r="L30" i="30"/>
  <c r="M30" i="30"/>
  <c r="N30" i="30"/>
  <c r="O30" i="30"/>
  <c r="P30" i="30"/>
  <c r="E30" i="30"/>
  <c r="E23" i="30"/>
  <c r="F23" i="30"/>
  <c r="G23" i="30"/>
  <c r="H23" i="30"/>
  <c r="I23" i="30"/>
  <c r="J23" i="30"/>
  <c r="K23" i="30"/>
  <c r="L23" i="30"/>
  <c r="M23" i="30"/>
  <c r="N23" i="30"/>
  <c r="O23" i="30"/>
  <c r="P23" i="30"/>
  <c r="F16" i="30"/>
  <c r="G16" i="30"/>
  <c r="H16" i="30"/>
  <c r="I16" i="30"/>
  <c r="J16" i="30"/>
  <c r="K16" i="30"/>
  <c r="L16" i="30"/>
  <c r="M16" i="30"/>
  <c r="N16" i="30"/>
  <c r="O16" i="30"/>
  <c r="P16" i="30"/>
  <c r="D93" i="30" l="1"/>
  <c r="D79" i="30"/>
  <c r="D65" i="30"/>
  <c r="D37" i="30"/>
  <c r="D23" i="30"/>
  <c r="D16" i="30"/>
  <c r="O101" i="30" l="1"/>
  <c r="O102" i="30" s="1"/>
  <c r="O103" i="30" s="1"/>
  <c r="K101" i="30"/>
  <c r="K102" i="30" s="1"/>
  <c r="K103" i="30" s="1"/>
  <c r="G101" i="30"/>
  <c r="G102" i="30" s="1"/>
  <c r="G103" i="30" s="1"/>
  <c r="P101" i="30"/>
  <c r="P102" i="30" s="1"/>
  <c r="P103" i="30" s="1"/>
  <c r="L101" i="30"/>
  <c r="L102" i="30" s="1"/>
  <c r="L103" i="30" s="1"/>
  <c r="H101" i="30"/>
  <c r="H102" i="30" s="1"/>
  <c r="H103" i="30" s="1"/>
  <c r="D101" i="30"/>
  <c r="M101" i="30"/>
  <c r="M102" i="30" s="1"/>
  <c r="M103" i="30" s="1"/>
  <c r="I101" i="30"/>
  <c r="I102" i="30" s="1"/>
  <c r="I103" i="30" s="1"/>
  <c r="E103" i="30"/>
  <c r="F101" i="30"/>
  <c r="F102" i="30" s="1"/>
  <c r="F103" i="30" s="1"/>
  <c r="J101" i="30"/>
  <c r="J102" i="30" s="1"/>
  <c r="J103" i="30" s="1"/>
  <c r="N101" i="30"/>
  <c r="N102" i="30" s="1"/>
  <c r="N103" i="30" s="1"/>
  <c r="D102" i="30" l="1"/>
  <c r="D103" i="30" s="1"/>
</calcChain>
</file>

<file path=xl/comments1.xml><?xml version="1.0" encoding="utf-8"?>
<comments xmlns="http://schemas.openxmlformats.org/spreadsheetml/2006/main">
  <authors>
    <author>admin</author>
  </authors>
  <commentList>
    <comment ref="A15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29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6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52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4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71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78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85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92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99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<sst xmlns="http://schemas.openxmlformats.org/spreadsheetml/2006/main" count="211" uniqueCount="100">
  <si>
    <t>Омлет натуральный</t>
  </si>
  <si>
    <t>1 неделя</t>
  </si>
  <si>
    <t>№ Сб.рец</t>
  </si>
  <si>
    <t>Наименование продуктов</t>
  </si>
  <si>
    <t>Са</t>
  </si>
  <si>
    <t>Р</t>
  </si>
  <si>
    <t>Mg</t>
  </si>
  <si>
    <t>Fe</t>
  </si>
  <si>
    <t>Понедельник</t>
  </si>
  <si>
    <t>20/20</t>
  </si>
  <si>
    <t>Итого:</t>
  </si>
  <si>
    <t>ВТОРНИК</t>
  </si>
  <si>
    <t>СРЕДА</t>
  </si>
  <si>
    <t>ЧЕТВЕРГ</t>
  </si>
  <si>
    <t>ПЯТНИЦА</t>
  </si>
  <si>
    <t>Меню дополнительного питания</t>
  </si>
  <si>
    <t>250/10</t>
  </si>
  <si>
    <t>СУББОТА</t>
  </si>
  <si>
    <t>2 неделя</t>
  </si>
  <si>
    <t>Всего:</t>
  </si>
  <si>
    <t>Всего за 12 дней:</t>
  </si>
  <si>
    <t>В среднем на 1 учащегося в день</t>
  </si>
  <si>
    <t>Всего за 6 дней:</t>
  </si>
  <si>
    <t>Согласовано</t>
  </si>
  <si>
    <t>174/ 2017</t>
  </si>
  <si>
    <t>200/3</t>
  </si>
  <si>
    <t>табл 6 стр 144 Дели +,2012</t>
  </si>
  <si>
    <t>Выход,г</t>
  </si>
  <si>
    <t>№ 102/2017</t>
  </si>
  <si>
    <t>№ 84/2017</t>
  </si>
  <si>
    <t>№ 103,288/2017</t>
  </si>
  <si>
    <t>№ 210/2017</t>
  </si>
  <si>
    <t>№ 119,105/2017</t>
  </si>
  <si>
    <t>№ 96/2017</t>
  </si>
  <si>
    <t>№ 82,109/2017</t>
  </si>
  <si>
    <t>№ 88/2017</t>
  </si>
  <si>
    <t>Примерное двенадцатидневное цикличное дополнительное меню группы продленного дня</t>
  </si>
  <si>
    <t>Стоимость,руб</t>
  </si>
  <si>
    <t>Белки,г</t>
  </si>
  <si>
    <t>Жиры,г</t>
  </si>
  <si>
    <t>Угл-ды,г</t>
  </si>
  <si>
    <t>В1,мг</t>
  </si>
  <si>
    <t>С,мг</t>
  </si>
  <si>
    <t>А,мкг</t>
  </si>
  <si>
    <t>Е,мг</t>
  </si>
  <si>
    <t>№ 342/2017</t>
  </si>
  <si>
    <t>Компот из свежих яблок</t>
  </si>
  <si>
    <t>№ 346/2017</t>
  </si>
  <si>
    <t>№ 343/2017</t>
  </si>
  <si>
    <t>Компот из сухофруктов</t>
  </si>
  <si>
    <t>250/10/7</t>
  </si>
  <si>
    <t>ПОНЕДЕЛЬНИК</t>
  </si>
  <si>
    <t>для учащихся образовательных учреждений Республики Татарстан</t>
  </si>
  <si>
    <t xml:space="preserve">учреждения </t>
  </si>
  <si>
    <t xml:space="preserve">Руководитель общеобразовательного </t>
  </si>
  <si>
    <t>№ 97/2017</t>
  </si>
  <si>
    <t>№ 420/2017</t>
  </si>
  <si>
    <t>Напиток из шиповника</t>
  </si>
  <si>
    <t>№ 388/2017</t>
  </si>
  <si>
    <t>№ Сборник рецептур</t>
  </si>
  <si>
    <t>ТТК</t>
  </si>
  <si>
    <t>250/7</t>
  </si>
  <si>
    <t>150/50/3</t>
  </si>
  <si>
    <t xml:space="preserve">Кисель </t>
  </si>
  <si>
    <t>Энер.ценность (ккал)</t>
  </si>
  <si>
    <t>Котлета из говядины с кашей геркулесовой молочной,с маслом сливочным</t>
  </si>
  <si>
    <t>Суп - лапша с картофелем, с мясом птицы</t>
  </si>
  <si>
    <t>ТТК ,АП №657 от 28.04.2020</t>
  </si>
  <si>
    <t>50/150/3</t>
  </si>
  <si>
    <t>Котлета из мяса птицы с гороховым пюре с маслом сливочным</t>
  </si>
  <si>
    <t>Рассольник ленинградский, с куриными фрикадельками, со сметаной</t>
  </si>
  <si>
    <t>Суп картофельный с горохом, с мясом птицы</t>
  </si>
  <si>
    <t>Каша пшенная молочная с маслом сливочным</t>
  </si>
  <si>
    <t>Суп картофельный с мясом индейки</t>
  </si>
  <si>
    <t>Суп гороховый на костном бульоне, с гренками</t>
  </si>
  <si>
    <t>ттк</t>
  </si>
  <si>
    <t>65</t>
  </si>
  <si>
    <t>Овощное рагу</t>
  </si>
  <si>
    <t>Хлеб ржано-пшеничный/пшеничный</t>
  </si>
  <si>
    <t>Хлеб ржано-пшеничный</t>
  </si>
  <si>
    <t>Борщ из свежей капусты (на костном бульоне), со сметаной</t>
  </si>
  <si>
    <t>Котлета из мяса птицы с кашей пшеничной молочной, с маслом сливочным</t>
  </si>
  <si>
    <t xml:space="preserve">Котлета из мяса птицы с макаронными изделиями отварными, с маслом сливочным </t>
  </si>
  <si>
    <t>Котлета из мяса птицы с кашей пшенной молочной, с маслом сливочным</t>
  </si>
  <si>
    <t>ООО "АБК-Пэймент"</t>
  </si>
  <si>
    <t>Разработано                 Директор ООО "АБК-Пэймент"</t>
  </si>
  <si>
    <t>_______________Рахматуллин Р.Р.</t>
  </si>
  <si>
    <t>Щи из свежей капусты с картофелем (на костном бульоне), со сметаной</t>
  </si>
  <si>
    <t>Плов из птицы с перловой крупой и овощами</t>
  </si>
  <si>
    <t>50/150</t>
  </si>
  <si>
    <t>Жаркое с мясом индейки</t>
  </si>
  <si>
    <t>40/160</t>
  </si>
  <si>
    <t>Суп с гречневой крупой (на костном бульоне)</t>
  </si>
  <si>
    <t>Хлеб пшеничный</t>
  </si>
  <si>
    <t xml:space="preserve"> табл 6 стр 134 , 2012 Дели +</t>
  </si>
  <si>
    <t>Сосиски отварные с кашей геркулесовой молочной с маслом сливочным</t>
  </si>
  <si>
    <t>Чай с сахаром</t>
  </si>
  <si>
    <t>376/ 2017</t>
  </si>
  <si>
    <t>Солянка по-домашнему со сметаной</t>
  </si>
  <si>
    <t>Рассольник ленинградский, с мясными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</si>
</sst>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_ ;\-#,##0.00\ "/>
    <numFmt numFmtId="166" formatCode="0.000;[Red]0.000"/>
  </numFmts>
  <fonts count="19" x14ac:knownFonts="1">
    <font>
      <sz val="10"/>
      <color theme="1"/>
      <name val="Calibri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1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16">
    <xf numFmtId="0" fontId="0" fillId="0" borderId="0" xfId="0">
      <alignment vertical="top"/>
    </xf>
    <xf numFmtId="0" fontId="1" fillId="3" borderId="0" xfId="0" applyFont="1" applyFill="1">
      <alignment vertical="top"/>
    </xf>
    <xf numFmtId="10" fontId="3" fillId="3" borderId="0" xfId="0" applyNumberFormat="1" applyFont="1" applyFill="1" applyAlignment="1">
      <alignment horizontal="center" vertical="top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top"/>
    </xf>
    <xf numFmtId="0" fontId="3" fillId="4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3" fillId="3" borderId="0" xfId="0" applyFont="1" applyFill="1">
      <alignment vertical="top"/>
    </xf>
    <xf numFmtId="0" fontId="3" fillId="3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top"/>
    </xf>
    <xf numFmtId="1" fontId="2" fillId="4" borderId="0" xfId="0" applyNumberFormat="1" applyFont="1" applyFill="1" applyAlignment="1">
      <alignment horizontal="center" vertical="top"/>
    </xf>
    <xf numFmtId="0" fontId="2" fillId="3" borderId="0" xfId="0" applyFont="1" applyFill="1" applyAlignment="1">
      <alignment horizontal="left" vertical="center"/>
    </xf>
    <xf numFmtId="0" fontId="2" fillId="3" borderId="2" xfId="0" applyFont="1" applyFill="1" applyBorder="1">
      <alignment vertical="top"/>
    </xf>
    <xf numFmtId="10" fontId="3" fillId="3" borderId="2" xfId="0" applyNumberFormat="1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1" fillId="3" borderId="2" xfId="0" applyFont="1" applyFill="1" applyBorder="1">
      <alignment vertical="top"/>
    </xf>
    <xf numFmtId="0" fontId="1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2" fontId="2" fillId="3" borderId="2" xfId="0" applyNumberFormat="1" applyFont="1" applyFill="1" applyBorder="1" applyAlignment="1">
      <alignment horizontal="center" vertical="top"/>
    </xf>
    <xf numFmtId="0" fontId="3" fillId="3" borderId="2" xfId="0" applyFont="1" applyFill="1" applyBorder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 wrapText="1"/>
    </xf>
    <xf numFmtId="2" fontId="3" fillId="3" borderId="2" xfId="0" applyNumberFormat="1" applyFont="1" applyFill="1" applyBorder="1" applyAlignment="1">
      <alignment horizontal="center" vertical="top"/>
    </xf>
    <xf numFmtId="2" fontId="1" fillId="3" borderId="2" xfId="0" applyNumberFormat="1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top"/>
    </xf>
    <xf numFmtId="1" fontId="2" fillId="4" borderId="2" xfId="0" applyNumberFormat="1" applyFont="1" applyFill="1" applyBorder="1" applyAlignment="1">
      <alignment horizontal="center" vertical="top"/>
    </xf>
    <xf numFmtId="2" fontId="3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3" xfId="0" applyFont="1" applyFill="1" applyBorder="1">
      <alignment vertical="top"/>
    </xf>
    <xf numFmtId="0" fontId="3" fillId="3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right" vertical="top"/>
    </xf>
    <xf numFmtId="0" fontId="3" fillId="3" borderId="3" xfId="0" applyFont="1" applyFill="1" applyBorder="1">
      <alignment vertical="top"/>
    </xf>
    <xf numFmtId="0" fontId="2" fillId="3" borderId="3" xfId="0" applyFont="1" applyFill="1" applyBorder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right" vertical="center" wrapText="1"/>
    </xf>
    <xf numFmtId="2" fontId="3" fillId="3" borderId="2" xfId="0" applyNumberFormat="1" applyFont="1" applyFill="1" applyBorder="1" applyAlignment="1">
      <alignment horizontal="center" vertical="center"/>
    </xf>
    <xf numFmtId="165" fontId="2" fillId="3" borderId="0" xfId="0" applyNumberFormat="1" applyFont="1" applyFill="1" applyAlignment="1">
      <alignment horizontal="center" vertical="top"/>
    </xf>
    <xf numFmtId="2" fontId="1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/>
    <xf numFmtId="0" fontId="3" fillId="4" borderId="3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3" borderId="2" xfId="0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6" fillId="3" borderId="0" xfId="0" applyFont="1" applyFill="1" applyAlignment="1"/>
    <xf numFmtId="0" fontId="6" fillId="3" borderId="0" xfId="0" applyFont="1" applyFill="1">
      <alignment vertical="top"/>
    </xf>
    <xf numFmtId="164" fontId="6" fillId="3" borderId="0" xfId="0" applyNumberFormat="1" applyFont="1" applyFill="1" applyAlignment="1"/>
    <xf numFmtId="0" fontId="8" fillId="3" borderId="0" xfId="0" applyFont="1" applyFill="1" applyAlignment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164" fontId="6" fillId="3" borderId="1" xfId="0" applyNumberFormat="1" applyFont="1" applyFill="1" applyBorder="1" applyAlignment="1"/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5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top"/>
    </xf>
    <xf numFmtId="2" fontId="1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0" xfId="0" applyFont="1" applyFill="1">
      <alignment vertical="top"/>
    </xf>
    <xf numFmtId="0" fontId="3" fillId="3" borderId="2" xfId="0" applyFont="1" applyFill="1" applyBorder="1" applyAlignment="1">
      <alignment horizontal="left" vertical="center"/>
    </xf>
    <xf numFmtId="166" fontId="3" fillId="3" borderId="2" xfId="0" applyNumberFormat="1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vertical="center"/>
    </xf>
    <xf numFmtId="0" fontId="4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0" fontId="12" fillId="3" borderId="0" xfId="0" applyFont="1" applyFill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5" xfId="0" applyFont="1" applyFill="1" applyBorder="1" applyAlignment="1">
      <alignment horizontal="center" vertical="top"/>
    </xf>
    <xf numFmtId="0" fontId="13" fillId="3" borderId="3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19"/>
  <sheetViews>
    <sheetView tabSelected="1" topLeftCell="A90" zoomScale="90" zoomScaleNormal="90" workbookViewId="0">
      <selection activeCell="E54" sqref="E54:P54"/>
    </sheetView>
  </sheetViews>
  <sheetFormatPr defaultRowHeight="18.75" x14ac:dyDescent="0.2"/>
  <cols>
    <col min="1" max="1" width="15.5703125" style="83" customWidth="1"/>
    <col min="2" max="2" width="71.7109375" style="8" customWidth="1"/>
    <col min="3" max="3" width="16.42578125" style="8" customWidth="1"/>
    <col min="4" max="4" width="19.140625" style="4" customWidth="1"/>
    <col min="5" max="5" width="12.85546875" style="8" customWidth="1"/>
    <col min="6" max="6" width="15.140625" style="8" customWidth="1"/>
    <col min="7" max="7" width="14.140625" style="8" customWidth="1"/>
    <col min="8" max="8" width="20.85546875" style="8" customWidth="1"/>
    <col min="9" max="9" width="15.7109375" style="5" customWidth="1"/>
    <col min="10" max="10" width="14.85546875" style="5" customWidth="1"/>
    <col min="11" max="11" width="12.5703125" style="1" customWidth="1"/>
    <col min="12" max="12" width="11.85546875" style="84" customWidth="1"/>
    <col min="13" max="13" width="12.28515625" style="84" customWidth="1"/>
    <col min="14" max="14" width="12.5703125" style="84" customWidth="1"/>
    <col min="15" max="15" width="12" style="84" customWidth="1"/>
    <col min="16" max="16" width="12.28515625" style="84" customWidth="1"/>
    <col min="17" max="250" width="9.140625" style="1"/>
    <col min="251" max="1022" width="8.7109375" style="1" customWidth="1"/>
    <col min="1023" max="16384" width="9.140625" style="1"/>
  </cols>
  <sheetData>
    <row r="1" spans="1:16" x14ac:dyDescent="0.25">
      <c r="A1" s="74"/>
      <c r="B1" s="75"/>
      <c r="C1" s="74"/>
      <c r="D1" s="74"/>
      <c r="E1" s="75"/>
      <c r="F1" s="75"/>
      <c r="G1" s="75"/>
      <c r="H1" s="75"/>
      <c r="I1" s="74"/>
      <c r="J1" s="74"/>
      <c r="K1" s="74"/>
      <c r="L1" s="76"/>
      <c r="M1" s="74"/>
      <c r="N1" s="74"/>
      <c r="O1" s="74"/>
      <c r="P1" s="77"/>
    </row>
    <row r="2" spans="1:16" x14ac:dyDescent="0.25">
      <c r="A2" s="104" t="s">
        <v>85</v>
      </c>
      <c r="B2" s="104"/>
      <c r="C2" s="78"/>
      <c r="D2" s="74"/>
      <c r="E2" s="74"/>
      <c r="F2" s="75"/>
      <c r="G2" s="75"/>
      <c r="H2" s="75"/>
      <c r="I2" s="74"/>
      <c r="J2" s="74"/>
      <c r="K2" s="79" t="s">
        <v>23</v>
      </c>
      <c r="L2" s="80"/>
      <c r="M2" s="74" t="s">
        <v>54</v>
      </c>
      <c r="N2" s="74"/>
      <c r="O2" s="74"/>
      <c r="P2" s="77"/>
    </row>
    <row r="3" spans="1:16" x14ac:dyDescent="0.25">
      <c r="A3" s="105" t="s">
        <v>86</v>
      </c>
      <c r="B3" s="105"/>
      <c r="C3" s="74"/>
      <c r="D3" s="81"/>
      <c r="E3" s="74"/>
      <c r="F3" s="75"/>
      <c r="G3" s="75"/>
      <c r="H3" s="75"/>
      <c r="I3" s="74"/>
      <c r="J3" s="74"/>
      <c r="K3" s="74"/>
      <c r="L3" s="76"/>
      <c r="M3" s="106" t="s">
        <v>53</v>
      </c>
      <c r="N3" s="106"/>
      <c r="O3" s="106"/>
      <c r="P3" s="77"/>
    </row>
    <row r="4" spans="1:16" x14ac:dyDescent="0.25">
      <c r="A4" s="82"/>
      <c r="B4" s="75"/>
      <c r="C4" s="74"/>
      <c r="D4" s="81"/>
      <c r="E4" s="74"/>
      <c r="F4" s="78"/>
      <c r="G4" s="74"/>
      <c r="H4" s="74"/>
      <c r="I4" s="74"/>
      <c r="J4" s="74"/>
      <c r="K4" s="74"/>
      <c r="L4" s="76"/>
      <c r="M4" s="74"/>
      <c r="N4" s="74"/>
      <c r="O4" s="74"/>
      <c r="P4" s="77"/>
    </row>
    <row r="5" spans="1:16" x14ac:dyDescent="0.2">
      <c r="B5" s="103" t="s">
        <v>84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</row>
    <row r="6" spans="1:16" ht="20.25" customHeight="1" x14ac:dyDescent="0.2">
      <c r="A6" s="107" t="s">
        <v>36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</row>
    <row r="7" spans="1:16" x14ac:dyDescent="0.2">
      <c r="A7" s="103" t="s">
        <v>52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</row>
    <row r="8" spans="1:16" ht="17.25" customHeight="1" x14ac:dyDescent="0.2">
      <c r="A8" s="103" t="s">
        <v>1</v>
      </c>
      <c r="B8" s="103"/>
      <c r="C8" s="103"/>
      <c r="D8" s="103"/>
    </row>
    <row r="9" spans="1:16" ht="83.25" customHeight="1" x14ac:dyDescent="0.2">
      <c r="A9" s="85" t="s">
        <v>59</v>
      </c>
      <c r="B9" s="86" t="s">
        <v>3</v>
      </c>
      <c r="C9" s="87" t="s">
        <v>37</v>
      </c>
      <c r="D9" s="87" t="s">
        <v>27</v>
      </c>
      <c r="E9" s="56" t="s">
        <v>38</v>
      </c>
      <c r="F9" s="56" t="s">
        <v>39</v>
      </c>
      <c r="G9" s="56" t="s">
        <v>40</v>
      </c>
      <c r="H9" s="87" t="s">
        <v>64</v>
      </c>
      <c r="I9" s="56" t="s">
        <v>41</v>
      </c>
      <c r="J9" s="87" t="s">
        <v>42</v>
      </c>
      <c r="K9" s="72" t="s">
        <v>43</v>
      </c>
      <c r="L9" s="72" t="s">
        <v>44</v>
      </c>
      <c r="M9" s="72" t="s">
        <v>4</v>
      </c>
      <c r="N9" s="72" t="s">
        <v>5</v>
      </c>
      <c r="O9" s="72" t="s">
        <v>6</v>
      </c>
      <c r="P9" s="72" t="s">
        <v>7</v>
      </c>
    </row>
    <row r="10" spans="1:16" ht="21.95" customHeight="1" x14ac:dyDescent="0.2">
      <c r="A10" s="88"/>
      <c r="B10" s="45" t="s">
        <v>51</v>
      </c>
      <c r="C10" s="27"/>
      <c r="D10" s="56"/>
      <c r="E10" s="56"/>
      <c r="F10" s="56"/>
      <c r="G10" s="56"/>
      <c r="H10" s="56"/>
      <c r="I10" s="56"/>
      <c r="J10" s="56"/>
      <c r="K10" s="22"/>
      <c r="L10" s="23"/>
      <c r="M10" s="23"/>
      <c r="N10" s="23"/>
      <c r="O10" s="23"/>
      <c r="P10" s="23"/>
    </row>
    <row r="11" spans="1:16" ht="21.95" customHeight="1" x14ac:dyDescent="0.2">
      <c r="A11" s="64"/>
      <c r="B11" s="41" t="s">
        <v>15</v>
      </c>
      <c r="C11" s="14"/>
      <c r="D11" s="14"/>
      <c r="E11" s="14"/>
      <c r="F11" s="14"/>
      <c r="G11" s="14"/>
      <c r="H11" s="14"/>
      <c r="I11" s="14"/>
      <c r="J11" s="15"/>
      <c r="K11" s="22"/>
      <c r="L11" s="23"/>
      <c r="M11" s="23"/>
      <c r="N11" s="23"/>
      <c r="O11" s="23"/>
      <c r="P11" s="23"/>
    </row>
    <row r="12" spans="1:16" ht="25.5" customHeight="1" x14ac:dyDescent="0.2">
      <c r="A12" s="64" t="s">
        <v>29</v>
      </c>
      <c r="B12" s="48" t="s">
        <v>80</v>
      </c>
      <c r="C12" s="16"/>
      <c r="D12" s="56" t="s">
        <v>61</v>
      </c>
      <c r="E12" s="58">
        <v>1.9844999999999999</v>
      </c>
      <c r="F12" s="58">
        <v>5.97</v>
      </c>
      <c r="G12" s="58">
        <v>11.1845</v>
      </c>
      <c r="H12" s="58">
        <v>115.08999999999999</v>
      </c>
      <c r="I12" s="58">
        <v>5.21E-2</v>
      </c>
      <c r="J12" s="58">
        <v>10.703000000000001</v>
      </c>
      <c r="K12" s="60">
        <v>7.0000000000000018</v>
      </c>
      <c r="L12" s="60">
        <v>2.4209999999999998</v>
      </c>
      <c r="M12" s="60">
        <v>55.885000000000005</v>
      </c>
      <c r="N12" s="60">
        <v>58.870000000000005</v>
      </c>
      <c r="O12" s="60">
        <v>26.754999999999999</v>
      </c>
      <c r="P12" s="60">
        <v>1.2390000000000001</v>
      </c>
    </row>
    <row r="13" spans="1:16" ht="24" customHeight="1" x14ac:dyDescent="0.2">
      <c r="A13" s="64" t="s">
        <v>60</v>
      </c>
      <c r="B13" s="26" t="s">
        <v>90</v>
      </c>
      <c r="C13" s="26"/>
      <c r="D13" s="56" t="s">
        <v>91</v>
      </c>
      <c r="E13" s="58">
        <v>12.165333333333335</v>
      </c>
      <c r="F13" s="58">
        <v>28.168533333333336</v>
      </c>
      <c r="G13" s="58">
        <v>21.038399999999996</v>
      </c>
      <c r="H13" s="58">
        <v>387.46666666666664</v>
      </c>
      <c r="I13" s="58">
        <v>0.11626666666666666</v>
      </c>
      <c r="J13" s="58">
        <v>9.2767999999999979</v>
      </c>
      <c r="K13" s="60">
        <v>23.28</v>
      </c>
      <c r="L13" s="60">
        <v>4.016</v>
      </c>
      <c r="M13" s="60">
        <v>52.266666666666666</v>
      </c>
      <c r="N13" s="60">
        <v>182.29333333333332</v>
      </c>
      <c r="O13" s="60">
        <v>43.499733333333324</v>
      </c>
      <c r="P13" s="60">
        <v>4.1994666666666669</v>
      </c>
    </row>
    <row r="14" spans="1:16" ht="21.95" customHeight="1" x14ac:dyDescent="0.2">
      <c r="A14" s="64" t="s">
        <v>45</v>
      </c>
      <c r="B14" s="42" t="s">
        <v>46</v>
      </c>
      <c r="C14" s="16"/>
      <c r="D14" s="56">
        <v>200</v>
      </c>
      <c r="E14" s="18">
        <v>0.16</v>
      </c>
      <c r="F14" s="18">
        <v>0.16</v>
      </c>
      <c r="G14" s="18">
        <v>27.880000000000003</v>
      </c>
      <c r="H14" s="18">
        <v>114.60000000000001</v>
      </c>
      <c r="I14" s="18">
        <v>1.2E-2</v>
      </c>
      <c r="J14" s="18">
        <v>0.9</v>
      </c>
      <c r="K14" s="23">
        <v>0</v>
      </c>
      <c r="L14" s="23">
        <v>0.08</v>
      </c>
      <c r="M14" s="23">
        <v>14.180000000000001</v>
      </c>
      <c r="N14" s="23">
        <v>4.4000000000000004</v>
      </c>
      <c r="O14" s="23">
        <v>5.1400000000000006</v>
      </c>
      <c r="P14" s="23">
        <v>0.95200000000000007</v>
      </c>
    </row>
    <row r="15" spans="1:16" ht="23.25" customHeight="1" x14ac:dyDescent="0.2">
      <c r="A15" s="51" t="s">
        <v>26</v>
      </c>
      <c r="B15" s="42" t="s">
        <v>78</v>
      </c>
      <c r="C15" s="16"/>
      <c r="D15" s="56" t="s">
        <v>9</v>
      </c>
      <c r="E15" s="89">
        <v>2.84</v>
      </c>
      <c r="F15" s="89">
        <v>0.4</v>
      </c>
      <c r="G15" s="89">
        <v>17.760000000000005</v>
      </c>
      <c r="H15" s="89">
        <v>86.600000000000023</v>
      </c>
      <c r="I15" s="89">
        <v>5.6000000000000008E-2</v>
      </c>
      <c r="J15" s="89">
        <v>0</v>
      </c>
      <c r="K15" s="89">
        <v>0</v>
      </c>
      <c r="L15" s="89">
        <v>0.5</v>
      </c>
      <c r="M15" s="89">
        <v>9.8000000000000007</v>
      </c>
      <c r="N15" s="89">
        <v>43</v>
      </c>
      <c r="O15" s="89">
        <v>12.200000000000003</v>
      </c>
      <c r="P15" s="89">
        <v>1.0000000000000002</v>
      </c>
    </row>
    <row r="16" spans="1:16" ht="21.95" customHeight="1" x14ac:dyDescent="0.2">
      <c r="A16" s="64"/>
      <c r="B16" s="43" t="s">
        <v>10</v>
      </c>
      <c r="C16" s="24">
        <v>65</v>
      </c>
      <c r="D16" s="24">
        <f>20+20+D14+150+50+3+250+7</f>
        <v>700</v>
      </c>
      <c r="E16" s="25">
        <f>E15+E14+E13+E12</f>
        <v>17.149833333333333</v>
      </c>
      <c r="F16" s="25">
        <f t="shared" ref="F16:P16" si="0">F15+F14+F13+F12</f>
        <v>34.698533333333337</v>
      </c>
      <c r="G16" s="25">
        <f t="shared" si="0"/>
        <v>77.86290000000001</v>
      </c>
      <c r="H16" s="25">
        <f t="shared" si="0"/>
        <v>703.75666666666677</v>
      </c>
      <c r="I16" s="25">
        <f t="shared" si="0"/>
        <v>0.23636666666666667</v>
      </c>
      <c r="J16" s="25">
        <f t="shared" si="0"/>
        <v>20.879799999999999</v>
      </c>
      <c r="K16" s="25">
        <f t="shared" si="0"/>
        <v>30.28</v>
      </c>
      <c r="L16" s="25">
        <f t="shared" si="0"/>
        <v>7.0169999999999995</v>
      </c>
      <c r="M16" s="25">
        <f t="shared" si="0"/>
        <v>132.13166666666666</v>
      </c>
      <c r="N16" s="25">
        <f t="shared" si="0"/>
        <v>288.56333333333333</v>
      </c>
      <c r="O16" s="25">
        <f t="shared" si="0"/>
        <v>87.594733333333323</v>
      </c>
      <c r="P16" s="25">
        <f t="shared" si="0"/>
        <v>7.3904666666666676</v>
      </c>
    </row>
    <row r="17" spans="1:18" ht="21.95" customHeight="1" x14ac:dyDescent="0.2">
      <c r="A17" s="64"/>
      <c r="B17" s="45" t="s">
        <v>11</v>
      </c>
      <c r="C17" s="27"/>
      <c r="D17" s="17"/>
      <c r="E17" s="18"/>
      <c r="F17" s="18"/>
      <c r="G17" s="18"/>
      <c r="H17" s="18"/>
      <c r="I17" s="18"/>
      <c r="J17" s="18"/>
      <c r="K17" s="22"/>
      <c r="L17" s="23"/>
      <c r="M17" s="23"/>
      <c r="N17" s="23"/>
      <c r="O17" s="23"/>
      <c r="P17" s="23"/>
    </row>
    <row r="18" spans="1:18" ht="21.95" customHeight="1" x14ac:dyDescent="0.2">
      <c r="A18" s="64"/>
      <c r="B18" s="41" t="s">
        <v>15</v>
      </c>
      <c r="C18" s="14"/>
      <c r="D18" s="18"/>
      <c r="E18" s="18"/>
      <c r="F18" s="18"/>
      <c r="G18" s="18"/>
      <c r="H18" s="18"/>
      <c r="I18" s="18"/>
      <c r="J18" s="18"/>
      <c r="K18" s="22"/>
      <c r="L18" s="23"/>
      <c r="M18" s="23"/>
      <c r="N18" s="23"/>
      <c r="O18" s="23"/>
      <c r="P18" s="23"/>
    </row>
    <row r="19" spans="1:18" ht="21.75" customHeight="1" x14ac:dyDescent="0.2">
      <c r="A19" s="64" t="s">
        <v>30</v>
      </c>
      <c r="B19" s="44" t="s">
        <v>66</v>
      </c>
      <c r="C19" s="26"/>
      <c r="D19" s="24" t="s">
        <v>16</v>
      </c>
      <c r="E19" s="29">
        <v>5.6449999999999996</v>
      </c>
      <c r="F19" s="29">
        <v>6.1025</v>
      </c>
      <c r="G19" s="29">
        <v>11.620000000000001</v>
      </c>
      <c r="H19" s="29">
        <v>132.55000000000001</v>
      </c>
      <c r="I19" s="29">
        <v>5.3333333333333344E-2</v>
      </c>
      <c r="J19" s="29">
        <v>0.50000000000000011</v>
      </c>
      <c r="K19" s="30">
        <v>13.000000000000004</v>
      </c>
      <c r="L19" s="30">
        <v>2.5825000000000009</v>
      </c>
      <c r="M19" s="30">
        <v>29.525000000000009</v>
      </c>
      <c r="N19" s="30">
        <v>42.075000000000017</v>
      </c>
      <c r="O19" s="30">
        <v>11.175000000000004</v>
      </c>
      <c r="P19" s="30">
        <v>1.1500000000000004</v>
      </c>
    </row>
    <row r="20" spans="1:18" ht="39.75" customHeight="1" x14ac:dyDescent="0.2">
      <c r="A20" s="68" t="s">
        <v>60</v>
      </c>
      <c r="B20" s="50" t="s">
        <v>65</v>
      </c>
      <c r="C20" s="26"/>
      <c r="D20" s="56" t="s">
        <v>68</v>
      </c>
      <c r="E20" s="58">
        <v>14.315050176831839</v>
      </c>
      <c r="F20" s="58">
        <v>14.193166500687326</v>
      </c>
      <c r="G20" s="58">
        <v>36.091974394494592</v>
      </c>
      <c r="H20" s="58">
        <v>330.27081130915144</v>
      </c>
      <c r="I20" s="58">
        <v>0.17393262260127934</v>
      </c>
      <c r="J20" s="58">
        <v>0.72</v>
      </c>
      <c r="K20" s="60">
        <v>26.226047904191617</v>
      </c>
      <c r="L20" s="60">
        <v>1.1773555958445583</v>
      </c>
      <c r="M20" s="60">
        <v>117.72244880175683</v>
      </c>
      <c r="N20" s="60">
        <v>255.84711261911147</v>
      </c>
      <c r="O20" s="60">
        <v>63.365493958777542</v>
      </c>
      <c r="P20" s="60">
        <v>2.5055642499648889</v>
      </c>
    </row>
    <row r="21" spans="1:18" ht="26.25" customHeight="1" x14ac:dyDescent="0.2">
      <c r="A21" s="64" t="s">
        <v>47</v>
      </c>
      <c r="B21" s="42" t="s">
        <v>49</v>
      </c>
      <c r="C21" s="16"/>
      <c r="D21" s="56">
        <v>200</v>
      </c>
      <c r="E21" s="18">
        <v>0.66200000000000003</v>
      </c>
      <c r="F21" s="18">
        <v>0.09</v>
      </c>
      <c r="G21" s="18">
        <v>32.013999999999996</v>
      </c>
      <c r="H21" s="18">
        <v>132.79999999999998</v>
      </c>
      <c r="I21" s="18">
        <v>1.5999999999999997E-2</v>
      </c>
      <c r="J21" s="18">
        <v>0.72599999999999976</v>
      </c>
      <c r="K21" s="23">
        <v>0</v>
      </c>
      <c r="L21" s="23">
        <v>0.50800000000000001</v>
      </c>
      <c r="M21" s="23">
        <v>32.479999999999997</v>
      </c>
      <c r="N21" s="23">
        <v>23.439999999999998</v>
      </c>
      <c r="O21" s="23">
        <v>17.459999999999997</v>
      </c>
      <c r="P21" s="23">
        <v>0.69799999999999995</v>
      </c>
    </row>
    <row r="22" spans="1:18" ht="21.95" customHeight="1" x14ac:dyDescent="0.2">
      <c r="A22" s="51" t="s">
        <v>26</v>
      </c>
      <c r="B22" s="42" t="s">
        <v>78</v>
      </c>
      <c r="C22" s="90"/>
      <c r="D22" s="87" t="s">
        <v>9</v>
      </c>
      <c r="E22" s="29">
        <v>2.84</v>
      </c>
      <c r="F22" s="29">
        <v>0.4</v>
      </c>
      <c r="G22" s="29">
        <v>17.760000000000005</v>
      </c>
      <c r="H22" s="29">
        <v>86.600000000000023</v>
      </c>
      <c r="I22" s="29">
        <v>5.6000000000000008E-2</v>
      </c>
      <c r="J22" s="29">
        <v>0</v>
      </c>
      <c r="K22" s="60">
        <v>0</v>
      </c>
      <c r="L22" s="30">
        <v>0.5</v>
      </c>
      <c r="M22" s="30">
        <v>9.8000000000000007</v>
      </c>
      <c r="N22" s="30">
        <v>43</v>
      </c>
      <c r="O22" s="30">
        <v>12.200000000000003</v>
      </c>
      <c r="P22" s="30">
        <v>1.0000000000000002</v>
      </c>
    </row>
    <row r="23" spans="1:18" ht="21.95" customHeight="1" x14ac:dyDescent="0.2">
      <c r="A23" s="64"/>
      <c r="B23" s="43" t="s">
        <v>10</v>
      </c>
      <c r="C23" s="24">
        <v>65</v>
      </c>
      <c r="D23" s="24">
        <f>20+20+D21+50+150+3+250+10</f>
        <v>703</v>
      </c>
      <c r="E23" s="31">
        <f>SUM(E19:E22)</f>
        <v>23.462050176831838</v>
      </c>
      <c r="F23" s="31">
        <f t="shared" ref="F23:P23" si="1">SUM(F19:F22)</f>
        <v>20.785666500687324</v>
      </c>
      <c r="G23" s="31">
        <f t="shared" si="1"/>
        <v>97.48597439449459</v>
      </c>
      <c r="H23" s="31">
        <f t="shared" si="1"/>
        <v>682.22081130915149</v>
      </c>
      <c r="I23" s="31">
        <f t="shared" si="1"/>
        <v>0.29926595593461269</v>
      </c>
      <c r="J23" s="31">
        <f t="shared" si="1"/>
        <v>1.946</v>
      </c>
      <c r="K23" s="31">
        <f t="shared" si="1"/>
        <v>39.226047904191617</v>
      </c>
      <c r="L23" s="31">
        <f t="shared" si="1"/>
        <v>4.7678555958445594</v>
      </c>
      <c r="M23" s="31">
        <f t="shared" si="1"/>
        <v>189.52744880175683</v>
      </c>
      <c r="N23" s="31">
        <f t="shared" si="1"/>
        <v>364.36211261911149</v>
      </c>
      <c r="O23" s="31">
        <f t="shared" si="1"/>
        <v>104.20049395877754</v>
      </c>
      <c r="P23" s="31">
        <f t="shared" si="1"/>
        <v>5.3535642499648892</v>
      </c>
    </row>
    <row r="24" spans="1:18" ht="21.95" customHeight="1" x14ac:dyDescent="0.2">
      <c r="A24" s="64"/>
      <c r="B24" s="28" t="s">
        <v>12</v>
      </c>
      <c r="C24" s="14"/>
      <c r="D24" s="52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8" ht="21.95" customHeight="1" x14ac:dyDescent="0.2">
      <c r="A25" s="64"/>
      <c r="B25" s="14" t="s">
        <v>15</v>
      </c>
      <c r="C25" s="14"/>
      <c r="D25" s="22"/>
      <c r="E25" s="24"/>
      <c r="F25" s="24"/>
      <c r="G25" s="24"/>
      <c r="H25" s="24"/>
      <c r="I25" s="18"/>
      <c r="J25" s="18"/>
      <c r="K25" s="22"/>
      <c r="L25" s="23"/>
      <c r="M25" s="23"/>
      <c r="N25" s="23"/>
      <c r="O25" s="23"/>
      <c r="P25" s="23"/>
    </row>
    <row r="26" spans="1:18" ht="39.75" customHeight="1" x14ac:dyDescent="0.2">
      <c r="A26" s="68" t="s">
        <v>35</v>
      </c>
      <c r="B26" s="33" t="s">
        <v>87</v>
      </c>
      <c r="C26" s="33"/>
      <c r="D26" s="56" t="s">
        <v>16</v>
      </c>
      <c r="E26" s="58">
        <v>2.0249999999999999</v>
      </c>
      <c r="F26" s="58">
        <v>6.45</v>
      </c>
      <c r="G26" s="58">
        <v>8.2624999999999993</v>
      </c>
      <c r="H26" s="58">
        <v>105.95</v>
      </c>
      <c r="I26" s="58">
        <v>6.0500000000000005E-2</v>
      </c>
      <c r="J26" s="60">
        <v>15.815</v>
      </c>
      <c r="K26" s="60">
        <v>10</v>
      </c>
      <c r="L26" s="60">
        <v>2.38</v>
      </c>
      <c r="M26" s="60">
        <v>58.05</v>
      </c>
      <c r="N26" s="60">
        <v>55.1</v>
      </c>
      <c r="O26" s="60">
        <v>23.024999999999999</v>
      </c>
      <c r="P26" s="58">
        <v>0.84499999999999997</v>
      </c>
    </row>
    <row r="27" spans="1:18" ht="40.5" customHeight="1" x14ac:dyDescent="0.2">
      <c r="A27" s="68" t="s">
        <v>60</v>
      </c>
      <c r="B27" s="90" t="s">
        <v>88</v>
      </c>
      <c r="C27" s="16"/>
      <c r="D27" s="56" t="s">
        <v>89</v>
      </c>
      <c r="E27" s="58">
        <v>16.057500000000001</v>
      </c>
      <c r="F27" s="58">
        <v>9.5050000000000008</v>
      </c>
      <c r="G27" s="58">
        <v>30.620000000000005</v>
      </c>
      <c r="H27" s="58">
        <v>272</v>
      </c>
      <c r="I27" s="58">
        <v>6.5000000000000002E-2</v>
      </c>
      <c r="J27" s="58">
        <v>1.7424999999999999</v>
      </c>
      <c r="K27" s="60">
        <v>29.1</v>
      </c>
      <c r="L27" s="60">
        <v>1.03</v>
      </c>
      <c r="M27" s="60">
        <v>49.825000000000003</v>
      </c>
      <c r="N27" s="60">
        <v>235.60000000000002</v>
      </c>
      <c r="O27" s="60">
        <v>34.814999999999998</v>
      </c>
      <c r="P27" s="60">
        <v>1.8774999999999999</v>
      </c>
    </row>
    <row r="28" spans="1:18" s="91" customFormat="1" ht="21.95" customHeight="1" x14ac:dyDescent="0.2">
      <c r="A28" s="64" t="s">
        <v>58</v>
      </c>
      <c r="B28" s="16" t="s">
        <v>57</v>
      </c>
      <c r="C28" s="16"/>
      <c r="D28" s="56">
        <v>200</v>
      </c>
      <c r="E28" s="18">
        <v>0.67800000000000005</v>
      </c>
      <c r="F28" s="18">
        <v>0.27800000000000002</v>
      </c>
      <c r="G28" s="18">
        <v>20.76</v>
      </c>
      <c r="H28" s="18">
        <v>88.2</v>
      </c>
      <c r="I28" s="18">
        <v>1.2E-2</v>
      </c>
      <c r="J28" s="18">
        <v>100</v>
      </c>
      <c r="K28" s="23">
        <v>0</v>
      </c>
      <c r="L28" s="23">
        <v>0.76</v>
      </c>
      <c r="M28" s="23">
        <v>21.34</v>
      </c>
      <c r="N28" s="23">
        <v>3.44</v>
      </c>
      <c r="O28" s="23">
        <v>3.44</v>
      </c>
      <c r="P28" s="23">
        <v>0.63400000000000001</v>
      </c>
    </row>
    <row r="29" spans="1:18" s="91" customFormat="1" ht="21.95" customHeight="1" x14ac:dyDescent="0.2">
      <c r="A29" s="51" t="s">
        <v>26</v>
      </c>
      <c r="B29" s="42" t="s">
        <v>78</v>
      </c>
      <c r="C29" s="90"/>
      <c r="D29" s="87" t="s">
        <v>9</v>
      </c>
      <c r="E29" s="29">
        <v>2.84</v>
      </c>
      <c r="F29" s="29">
        <v>0.4</v>
      </c>
      <c r="G29" s="29">
        <v>17.760000000000005</v>
      </c>
      <c r="H29" s="29">
        <v>86.600000000000023</v>
      </c>
      <c r="I29" s="29">
        <v>5.6000000000000008E-2</v>
      </c>
      <c r="J29" s="29">
        <v>0</v>
      </c>
      <c r="K29" s="60">
        <v>0</v>
      </c>
      <c r="L29" s="30">
        <v>0.5</v>
      </c>
      <c r="M29" s="30">
        <v>9.8000000000000007</v>
      </c>
      <c r="N29" s="30">
        <v>43</v>
      </c>
      <c r="O29" s="30">
        <v>12.200000000000003</v>
      </c>
      <c r="P29" s="30">
        <v>1.0000000000000002</v>
      </c>
    </row>
    <row r="30" spans="1:18" s="91" customFormat="1" ht="21.95" customHeight="1" x14ac:dyDescent="0.2">
      <c r="A30" s="64"/>
      <c r="B30" s="53" t="s">
        <v>10</v>
      </c>
      <c r="C30" s="56">
        <v>65</v>
      </c>
      <c r="D30" s="56">
        <v>700</v>
      </c>
      <c r="E30" s="25">
        <f>E29+E28+E27+E26</f>
        <v>21.6005</v>
      </c>
      <c r="F30" s="25">
        <f t="shared" ref="F30:P30" si="2">F29+F28+F27+F26</f>
        <v>16.633000000000003</v>
      </c>
      <c r="G30" s="25">
        <f t="shared" si="2"/>
        <v>77.402500000000018</v>
      </c>
      <c r="H30" s="25">
        <f t="shared" si="2"/>
        <v>552.75</v>
      </c>
      <c r="I30" s="25">
        <f t="shared" si="2"/>
        <v>0.19350000000000001</v>
      </c>
      <c r="J30" s="25">
        <f t="shared" si="2"/>
        <v>117.5575</v>
      </c>
      <c r="K30" s="25">
        <f t="shared" si="2"/>
        <v>39.1</v>
      </c>
      <c r="L30" s="25">
        <f t="shared" si="2"/>
        <v>4.67</v>
      </c>
      <c r="M30" s="25">
        <f t="shared" si="2"/>
        <v>139.01499999999999</v>
      </c>
      <c r="N30" s="25">
        <f t="shared" si="2"/>
        <v>337.14000000000004</v>
      </c>
      <c r="O30" s="25">
        <f t="shared" si="2"/>
        <v>73.47999999999999</v>
      </c>
      <c r="P30" s="25">
        <f t="shared" si="2"/>
        <v>4.3565000000000005</v>
      </c>
      <c r="Q30" s="59"/>
      <c r="R30" s="59"/>
    </row>
    <row r="31" spans="1:18" ht="21.95" customHeight="1" x14ac:dyDescent="0.2">
      <c r="A31" s="64"/>
      <c r="B31" s="47" t="s">
        <v>13</v>
      </c>
      <c r="C31" s="28"/>
      <c r="D31" s="5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8" x14ac:dyDescent="0.2">
      <c r="A32" s="64"/>
      <c r="B32" s="41" t="s">
        <v>15</v>
      </c>
      <c r="C32" s="14"/>
      <c r="D32" s="17"/>
      <c r="E32" s="18"/>
      <c r="F32" s="18"/>
      <c r="G32" s="18"/>
      <c r="H32" s="18"/>
      <c r="I32" s="18"/>
      <c r="J32" s="18"/>
      <c r="K32" s="22"/>
      <c r="L32" s="23"/>
      <c r="M32" s="23"/>
      <c r="N32" s="23"/>
      <c r="O32" s="23"/>
      <c r="P32" s="23"/>
    </row>
    <row r="33" spans="1:16" s="91" customFormat="1" ht="38.25" customHeight="1" x14ac:dyDescent="0.2">
      <c r="A33" s="65" t="s">
        <v>33</v>
      </c>
      <c r="B33" s="48" t="s">
        <v>99</v>
      </c>
      <c r="C33" s="16"/>
      <c r="D33" s="56" t="s">
        <v>50</v>
      </c>
      <c r="E33" s="58">
        <v>4.1942000000000004</v>
      </c>
      <c r="F33" s="58">
        <v>7.3122999999999996</v>
      </c>
      <c r="G33" s="58">
        <v>12.306500000000002</v>
      </c>
      <c r="H33" s="58">
        <v>138.19999999999999</v>
      </c>
      <c r="I33" s="58">
        <v>0.1017</v>
      </c>
      <c r="J33" s="58">
        <v>8.4530000000000012</v>
      </c>
      <c r="K33" s="60">
        <v>9</v>
      </c>
      <c r="L33" s="60">
        <v>2.4350000000000001</v>
      </c>
      <c r="M33" s="60">
        <v>37.462000000000003</v>
      </c>
      <c r="N33" s="60">
        <v>81.760999999999996</v>
      </c>
      <c r="O33" s="60">
        <v>28.024999999999999</v>
      </c>
      <c r="P33" s="60">
        <v>1.095</v>
      </c>
    </row>
    <row r="34" spans="1:16" s="91" customFormat="1" ht="21.95" customHeight="1" x14ac:dyDescent="0.3">
      <c r="A34" s="66" t="s">
        <v>67</v>
      </c>
      <c r="B34" s="61" t="s">
        <v>72</v>
      </c>
      <c r="C34" s="62"/>
      <c r="D34" s="56" t="s">
        <v>25</v>
      </c>
      <c r="E34" s="58">
        <v>7.4539520958083827</v>
      </c>
      <c r="F34" s="58">
        <v>6.6406586826347311</v>
      </c>
      <c r="G34" s="58">
        <v>36.958922155688619</v>
      </c>
      <c r="H34" s="58">
        <v>238.76047904191617</v>
      </c>
      <c r="I34" s="58">
        <v>0.19</v>
      </c>
      <c r="J34" s="58">
        <v>1.17</v>
      </c>
      <c r="K34" s="58">
        <v>29.976047904191617</v>
      </c>
      <c r="L34" s="58">
        <v>0.13293413173652693</v>
      </c>
      <c r="M34" s="58">
        <v>136.41856287425148</v>
      </c>
      <c r="N34" s="58">
        <v>182.26820359281439</v>
      </c>
      <c r="O34" s="58">
        <v>47.6</v>
      </c>
      <c r="P34" s="58">
        <v>1.2159880239520957</v>
      </c>
    </row>
    <row r="35" spans="1:16" ht="21.95" customHeight="1" x14ac:dyDescent="0.2">
      <c r="A35" s="64" t="s">
        <v>58</v>
      </c>
      <c r="B35" s="42" t="s">
        <v>57</v>
      </c>
      <c r="C35" s="16"/>
      <c r="D35" s="56">
        <v>200</v>
      </c>
      <c r="E35" s="29">
        <v>0.67800000000000005</v>
      </c>
      <c r="F35" s="29">
        <v>0.27800000000000002</v>
      </c>
      <c r="G35" s="29">
        <v>20.76</v>
      </c>
      <c r="H35" s="29">
        <v>88.2</v>
      </c>
      <c r="I35" s="29">
        <v>1.2E-2</v>
      </c>
      <c r="J35" s="29">
        <v>100</v>
      </c>
      <c r="K35" s="29">
        <v>0</v>
      </c>
      <c r="L35" s="29">
        <v>0.76</v>
      </c>
      <c r="M35" s="29">
        <v>21.34</v>
      </c>
      <c r="N35" s="29">
        <v>3.44</v>
      </c>
      <c r="O35" s="29">
        <v>3.44</v>
      </c>
      <c r="P35" s="29">
        <v>0.63400000000000001</v>
      </c>
    </row>
    <row r="36" spans="1:16" ht="23.25" customHeight="1" x14ac:dyDescent="0.2">
      <c r="A36" s="51" t="s">
        <v>26</v>
      </c>
      <c r="B36" s="90" t="s">
        <v>79</v>
      </c>
      <c r="C36" s="33"/>
      <c r="D36" s="56">
        <v>30</v>
      </c>
      <c r="E36" s="58">
        <v>1.98</v>
      </c>
      <c r="F36" s="58">
        <v>0.36</v>
      </c>
      <c r="G36" s="58">
        <v>11.88</v>
      </c>
      <c r="H36" s="58">
        <v>59.400000000000006</v>
      </c>
      <c r="I36" s="58">
        <v>5.1000000000000011E-2</v>
      </c>
      <c r="J36" s="58">
        <v>0</v>
      </c>
      <c r="K36" s="60">
        <v>0</v>
      </c>
      <c r="L36" s="60">
        <v>0.42</v>
      </c>
      <c r="M36" s="60">
        <v>8.7000000000000011</v>
      </c>
      <c r="N36" s="60">
        <v>45.000000000000007</v>
      </c>
      <c r="O36" s="60">
        <v>14.100000000000003</v>
      </c>
      <c r="P36" s="60">
        <v>1.1700000000000002</v>
      </c>
    </row>
    <row r="37" spans="1:16" ht="21.75" customHeight="1" x14ac:dyDescent="0.2">
      <c r="A37" s="64"/>
      <c r="B37" s="49" t="s">
        <v>10</v>
      </c>
      <c r="C37" s="40">
        <v>65</v>
      </c>
      <c r="D37" s="56">
        <f>D36+D35+203+250+10+7</f>
        <v>700</v>
      </c>
      <c r="E37" s="35">
        <f>E36+E35+E34+E33</f>
        <v>14.306152095808383</v>
      </c>
      <c r="F37" s="35">
        <f t="shared" ref="F37:P37" si="3">F36+F35+F34+F33</f>
        <v>14.590958682634732</v>
      </c>
      <c r="G37" s="35">
        <f t="shared" si="3"/>
        <v>81.905422155688626</v>
      </c>
      <c r="H37" s="35">
        <f t="shared" si="3"/>
        <v>524.5604790419161</v>
      </c>
      <c r="I37" s="35">
        <f t="shared" si="3"/>
        <v>0.35470000000000002</v>
      </c>
      <c r="J37" s="35">
        <f t="shared" si="3"/>
        <v>109.623</v>
      </c>
      <c r="K37" s="35">
        <f t="shared" si="3"/>
        <v>38.976047904191617</v>
      </c>
      <c r="L37" s="35">
        <f t="shared" si="3"/>
        <v>3.7479341317365269</v>
      </c>
      <c r="M37" s="35">
        <f t="shared" si="3"/>
        <v>203.92056287425146</v>
      </c>
      <c r="N37" s="35">
        <f t="shared" si="3"/>
        <v>312.46920359281438</v>
      </c>
      <c r="O37" s="35">
        <f t="shared" si="3"/>
        <v>93.164999999999992</v>
      </c>
      <c r="P37" s="35">
        <f t="shared" si="3"/>
        <v>4.1149880239520957</v>
      </c>
    </row>
    <row r="38" spans="1:16" ht="45" customHeight="1" x14ac:dyDescent="0.2">
      <c r="A38" s="108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10"/>
    </row>
    <row r="39" spans="1:16" ht="21.95" customHeight="1" x14ac:dyDescent="0.2">
      <c r="A39" s="64"/>
      <c r="B39" s="41" t="s">
        <v>14</v>
      </c>
      <c r="C39" s="28"/>
      <c r="D39" s="36"/>
      <c r="E39" s="37"/>
      <c r="F39" s="37"/>
      <c r="G39" s="37"/>
      <c r="H39" s="38"/>
      <c r="I39" s="21"/>
      <c r="J39" s="21"/>
      <c r="K39" s="22"/>
      <c r="L39" s="23"/>
      <c r="M39" s="23"/>
      <c r="N39" s="23"/>
      <c r="O39" s="23"/>
      <c r="P39" s="23"/>
    </row>
    <row r="40" spans="1:16" ht="21.95" customHeight="1" x14ac:dyDescent="0.2">
      <c r="A40" s="64"/>
      <c r="B40" s="41" t="s">
        <v>15</v>
      </c>
      <c r="C40" s="14"/>
      <c r="D40" s="36"/>
      <c r="E40" s="37"/>
      <c r="F40" s="37"/>
      <c r="G40" s="37"/>
      <c r="H40" s="38"/>
      <c r="I40" s="21"/>
      <c r="J40" s="21"/>
      <c r="K40" s="23"/>
      <c r="L40" s="23"/>
      <c r="M40" s="23"/>
      <c r="N40" s="23"/>
      <c r="O40" s="23"/>
      <c r="P40" s="23"/>
    </row>
    <row r="41" spans="1:16" ht="29.25" customHeight="1" x14ac:dyDescent="0.2">
      <c r="A41" s="68" t="s">
        <v>60</v>
      </c>
      <c r="B41" s="50" t="s">
        <v>92</v>
      </c>
      <c r="C41" s="26"/>
      <c r="D41" s="40">
        <v>250</v>
      </c>
      <c r="E41" s="39">
        <v>1.9724999999999999</v>
      </c>
      <c r="F41" s="39">
        <v>2.7124999999999999</v>
      </c>
      <c r="G41" s="39">
        <v>12.112500000000001</v>
      </c>
      <c r="H41" s="39">
        <v>85.75</v>
      </c>
      <c r="I41" s="39">
        <v>0.09</v>
      </c>
      <c r="J41" s="39">
        <v>8.25</v>
      </c>
      <c r="K41" s="60">
        <v>0</v>
      </c>
      <c r="L41" s="60">
        <v>1.2250000000000001</v>
      </c>
      <c r="M41" s="60">
        <v>26.7</v>
      </c>
      <c r="N41" s="60">
        <v>55.975000000000001</v>
      </c>
      <c r="O41" s="60">
        <v>22.774999999999999</v>
      </c>
      <c r="P41" s="60">
        <v>0.875</v>
      </c>
    </row>
    <row r="42" spans="1:16" ht="42.75" customHeight="1" x14ac:dyDescent="0.2">
      <c r="A42" s="64" t="s">
        <v>56</v>
      </c>
      <c r="B42" s="33" t="s">
        <v>69</v>
      </c>
      <c r="C42" s="16"/>
      <c r="D42" s="56" t="s">
        <v>68</v>
      </c>
      <c r="E42" s="58">
        <v>22.278952095808386</v>
      </c>
      <c r="F42" s="58">
        <v>8.3306586826347306</v>
      </c>
      <c r="G42" s="58">
        <v>43.028922155688619</v>
      </c>
      <c r="H42" s="58">
        <v>335.26047904191614</v>
      </c>
      <c r="I42" s="58">
        <v>0.59499999999999986</v>
      </c>
      <c r="J42" s="58">
        <v>0.45</v>
      </c>
      <c r="K42" s="60">
        <v>18.876047904191616</v>
      </c>
      <c r="L42" s="60">
        <v>34.632934131736533</v>
      </c>
      <c r="M42" s="60">
        <v>122.31856287425151</v>
      </c>
      <c r="N42" s="60">
        <v>250.22320359281443</v>
      </c>
      <c r="O42" s="60">
        <v>72.795000000000016</v>
      </c>
      <c r="P42" s="60">
        <v>6.4859880239520962</v>
      </c>
    </row>
    <row r="43" spans="1:16" ht="26.25" customHeight="1" x14ac:dyDescent="0.2">
      <c r="A43" s="68" t="s">
        <v>45</v>
      </c>
      <c r="B43" s="42" t="s">
        <v>46</v>
      </c>
      <c r="C43" s="16"/>
      <c r="D43" s="56">
        <v>200</v>
      </c>
      <c r="E43" s="18">
        <v>0.16</v>
      </c>
      <c r="F43" s="18">
        <v>0.16</v>
      </c>
      <c r="G43" s="18">
        <v>27.880000000000003</v>
      </c>
      <c r="H43" s="18">
        <v>114.60000000000001</v>
      </c>
      <c r="I43" s="18">
        <v>1.2E-2</v>
      </c>
      <c r="J43" s="18">
        <v>0.9</v>
      </c>
      <c r="K43" s="23">
        <v>0</v>
      </c>
      <c r="L43" s="23">
        <v>0.08</v>
      </c>
      <c r="M43" s="23">
        <v>14.180000000000001</v>
      </c>
      <c r="N43" s="23">
        <v>4.4000000000000004</v>
      </c>
      <c r="O43" s="23">
        <v>5.1400000000000006</v>
      </c>
      <c r="P43" s="23">
        <v>0.95200000000000007</v>
      </c>
    </row>
    <row r="44" spans="1:16" ht="34.5" customHeight="1" x14ac:dyDescent="0.2">
      <c r="A44" s="113" t="s">
        <v>94</v>
      </c>
      <c r="B44" s="112" t="s">
        <v>93</v>
      </c>
      <c r="C44" s="1"/>
      <c r="D44" s="114">
        <v>20</v>
      </c>
      <c r="E44" s="98">
        <v>1.52</v>
      </c>
      <c r="F44" s="98">
        <v>0.16000000000000003</v>
      </c>
      <c r="G44" s="98">
        <v>9.8400000000000016</v>
      </c>
      <c r="H44" s="98">
        <v>47.000000000000007</v>
      </c>
      <c r="I44" s="98">
        <v>2.2000000000000002E-2</v>
      </c>
      <c r="J44" s="98">
        <v>0</v>
      </c>
      <c r="K44" s="98">
        <v>0</v>
      </c>
      <c r="L44" s="98">
        <v>0.22</v>
      </c>
      <c r="M44" s="98">
        <v>4</v>
      </c>
      <c r="N44" s="98">
        <v>13</v>
      </c>
      <c r="O44" s="98">
        <v>2.8</v>
      </c>
      <c r="P44" s="98">
        <v>0.22</v>
      </c>
    </row>
    <row r="45" spans="1:16" ht="31.5" customHeight="1" x14ac:dyDescent="0.2">
      <c r="A45" s="111" t="s">
        <v>26</v>
      </c>
      <c r="B45" s="90" t="s">
        <v>79</v>
      </c>
      <c r="C45" s="33"/>
      <c r="D45" s="56">
        <v>30</v>
      </c>
      <c r="E45" s="58">
        <v>1.98</v>
      </c>
      <c r="F45" s="58">
        <v>0.36</v>
      </c>
      <c r="G45" s="58">
        <v>11.88</v>
      </c>
      <c r="H45" s="58">
        <v>59.400000000000006</v>
      </c>
      <c r="I45" s="58">
        <v>5.1000000000000011E-2</v>
      </c>
      <c r="J45" s="58">
        <v>0</v>
      </c>
      <c r="K45" s="60">
        <v>0</v>
      </c>
      <c r="L45" s="60">
        <v>0.42</v>
      </c>
      <c r="M45" s="60">
        <v>8.7000000000000011</v>
      </c>
      <c r="N45" s="60">
        <v>45.000000000000007</v>
      </c>
      <c r="O45" s="60">
        <v>14.100000000000003</v>
      </c>
      <c r="P45" s="60">
        <v>1.1700000000000002</v>
      </c>
    </row>
    <row r="46" spans="1:16" ht="21.95" customHeight="1" x14ac:dyDescent="0.2">
      <c r="A46" s="64"/>
      <c r="B46" s="49" t="s">
        <v>10</v>
      </c>
      <c r="C46" s="40">
        <v>65</v>
      </c>
      <c r="D46" s="56">
        <v>703</v>
      </c>
      <c r="E46" s="35">
        <f>E41+E42+E43+E44+E45</f>
        <v>27.911452095808386</v>
      </c>
      <c r="F46" s="35">
        <f t="shared" ref="F46:P46" si="4">F41+F42+F43+F44+F45</f>
        <v>11.723158682634731</v>
      </c>
      <c r="G46" s="35">
        <f t="shared" si="4"/>
        <v>104.74142215568861</v>
      </c>
      <c r="H46" s="35">
        <f t="shared" si="4"/>
        <v>642.01047904191614</v>
      </c>
      <c r="I46" s="35">
        <f t="shared" si="4"/>
        <v>0.76999999999999991</v>
      </c>
      <c r="J46" s="35">
        <f t="shared" si="4"/>
        <v>9.6</v>
      </c>
      <c r="K46" s="35">
        <f t="shared" si="4"/>
        <v>18.876047904191616</v>
      </c>
      <c r="L46" s="35">
        <f t="shared" si="4"/>
        <v>36.577934131736534</v>
      </c>
      <c r="M46" s="35">
        <f t="shared" si="4"/>
        <v>175.8985628742515</v>
      </c>
      <c r="N46" s="35">
        <f t="shared" si="4"/>
        <v>368.5982035928144</v>
      </c>
      <c r="O46" s="35">
        <f t="shared" si="4"/>
        <v>117.61000000000003</v>
      </c>
      <c r="P46" s="35">
        <f t="shared" si="4"/>
        <v>9.7029880239520967</v>
      </c>
    </row>
    <row r="47" spans="1:16" ht="21.95" customHeight="1" x14ac:dyDescent="0.2">
      <c r="A47" s="64"/>
      <c r="B47" s="47" t="s">
        <v>17</v>
      </c>
      <c r="C47" s="19"/>
      <c r="D47" s="36"/>
      <c r="E47" s="37"/>
      <c r="F47" s="37"/>
      <c r="G47" s="37"/>
      <c r="H47" s="38"/>
      <c r="I47" s="21"/>
      <c r="J47" s="21"/>
      <c r="K47" s="22"/>
      <c r="L47" s="23"/>
      <c r="M47" s="23"/>
      <c r="N47" s="23"/>
      <c r="O47" s="23"/>
      <c r="P47" s="23"/>
    </row>
    <row r="48" spans="1:16" ht="21.95" customHeight="1" x14ac:dyDescent="0.2">
      <c r="A48" s="64"/>
      <c r="B48" s="41" t="s">
        <v>15</v>
      </c>
      <c r="C48" s="14"/>
      <c r="D48" s="36"/>
      <c r="E48" s="37"/>
      <c r="F48" s="37"/>
      <c r="G48" s="37"/>
      <c r="H48" s="38"/>
      <c r="I48" s="21"/>
      <c r="J48" s="21"/>
      <c r="K48" s="22"/>
      <c r="L48" s="23"/>
      <c r="M48" s="23"/>
      <c r="N48" s="23"/>
      <c r="O48" s="23"/>
      <c r="P48" s="23"/>
    </row>
    <row r="49" spans="1:16" ht="30" customHeight="1" x14ac:dyDescent="0.2">
      <c r="A49" s="66" t="s">
        <v>28</v>
      </c>
      <c r="B49" s="92" t="s">
        <v>71</v>
      </c>
      <c r="C49" s="92"/>
      <c r="D49" s="56" t="s">
        <v>16</v>
      </c>
      <c r="E49" s="58">
        <v>7.83</v>
      </c>
      <c r="F49" s="58">
        <v>7.1259999999999994</v>
      </c>
      <c r="G49" s="58">
        <v>16.568999999999999</v>
      </c>
      <c r="H49" s="58">
        <v>174.45</v>
      </c>
      <c r="I49" s="58">
        <v>0.23150000000000001</v>
      </c>
      <c r="J49" s="58">
        <v>6.0609999999999999</v>
      </c>
      <c r="K49" s="60">
        <v>5.82</v>
      </c>
      <c r="L49" s="60">
        <v>2.5169999999999999</v>
      </c>
      <c r="M49" s="60">
        <v>48.034999999999997</v>
      </c>
      <c r="N49" s="60">
        <v>104.5</v>
      </c>
      <c r="O49" s="60">
        <v>37.603000000000002</v>
      </c>
      <c r="P49" s="60">
        <v>2.238</v>
      </c>
    </row>
    <row r="50" spans="1:16" ht="33.75" customHeight="1" x14ac:dyDescent="0.2">
      <c r="A50" s="65" t="s">
        <v>31</v>
      </c>
      <c r="B50" s="97" t="s">
        <v>0</v>
      </c>
      <c r="C50" s="17"/>
      <c r="D50" s="56">
        <v>200</v>
      </c>
      <c r="E50" s="58">
        <v>18.586206896551722</v>
      </c>
      <c r="F50" s="58">
        <v>33.103448275862071</v>
      </c>
      <c r="G50" s="58">
        <v>3.5172413793103452</v>
      </c>
      <c r="H50" s="58">
        <v>386.20689655172418</v>
      </c>
      <c r="I50" s="58">
        <v>0.13793103448275865</v>
      </c>
      <c r="J50" s="98">
        <v>0.34482758620689663</v>
      </c>
      <c r="K50" s="60">
        <v>432.75862068965529</v>
      </c>
      <c r="L50" s="60">
        <v>1.0000000000000002</v>
      </c>
      <c r="M50" s="60">
        <v>137.44827586206901</v>
      </c>
      <c r="N50" s="60">
        <v>301.03448275862075</v>
      </c>
      <c r="O50" s="60">
        <v>21.517241379310352</v>
      </c>
      <c r="P50" s="60">
        <v>3.5172413793103461</v>
      </c>
    </row>
    <row r="51" spans="1:16" ht="21.95" customHeight="1" x14ac:dyDescent="0.2">
      <c r="A51" s="64" t="s">
        <v>75</v>
      </c>
      <c r="B51" s="42" t="s">
        <v>63</v>
      </c>
      <c r="C51" s="16"/>
      <c r="D51" s="24">
        <v>200</v>
      </c>
      <c r="E51" s="18">
        <v>0.6</v>
      </c>
      <c r="F51" s="18">
        <v>0.1</v>
      </c>
      <c r="G51" s="18">
        <v>30.2</v>
      </c>
      <c r="H51" s="29">
        <v>123.6</v>
      </c>
      <c r="I51" s="18">
        <v>2E-3</v>
      </c>
      <c r="J51" s="93">
        <v>1.1000000000000001</v>
      </c>
      <c r="K51" s="23"/>
      <c r="L51" s="23"/>
      <c r="M51" s="23">
        <v>15.7</v>
      </c>
      <c r="N51" s="23">
        <v>16.3</v>
      </c>
      <c r="O51" s="23">
        <v>3.36</v>
      </c>
      <c r="P51" s="23">
        <v>0.37</v>
      </c>
    </row>
    <row r="52" spans="1:16" ht="21.95" customHeight="1" x14ac:dyDescent="0.2">
      <c r="A52" s="51" t="s">
        <v>26</v>
      </c>
      <c r="B52" s="42" t="s">
        <v>78</v>
      </c>
      <c r="C52" s="90"/>
      <c r="D52" s="87" t="s">
        <v>9</v>
      </c>
      <c r="E52" s="29">
        <v>2.84</v>
      </c>
      <c r="F52" s="29">
        <v>0.4</v>
      </c>
      <c r="G52" s="29">
        <v>17.760000000000005</v>
      </c>
      <c r="H52" s="29">
        <v>86.600000000000023</v>
      </c>
      <c r="I52" s="29">
        <v>5.6000000000000008E-2</v>
      </c>
      <c r="J52" s="29">
        <v>0</v>
      </c>
      <c r="K52" s="60">
        <v>0</v>
      </c>
      <c r="L52" s="30">
        <v>0.5</v>
      </c>
      <c r="M52" s="30">
        <v>9.8000000000000007</v>
      </c>
      <c r="N52" s="30">
        <v>43</v>
      </c>
      <c r="O52" s="30">
        <v>12.200000000000003</v>
      </c>
      <c r="P52" s="30">
        <v>1.0000000000000002</v>
      </c>
    </row>
    <row r="53" spans="1:16" ht="21.95" customHeight="1" x14ac:dyDescent="0.2">
      <c r="A53" s="64"/>
      <c r="B53" s="49" t="s">
        <v>10</v>
      </c>
      <c r="C53" s="40">
        <v>65</v>
      </c>
      <c r="D53" s="56">
        <v>700</v>
      </c>
      <c r="E53" s="35">
        <f>E52+E51+E50+E49</f>
        <v>29.856206896551726</v>
      </c>
      <c r="F53" s="35">
        <f t="shared" ref="F53:P53" si="5">F52+F51+F50+F49</f>
        <v>40.729448275862069</v>
      </c>
      <c r="G53" s="35">
        <f t="shared" si="5"/>
        <v>68.046241379310359</v>
      </c>
      <c r="H53" s="35">
        <f t="shared" si="5"/>
        <v>770.85689655172428</v>
      </c>
      <c r="I53" s="35">
        <f t="shared" si="5"/>
        <v>0.42743103448275865</v>
      </c>
      <c r="J53" s="35">
        <f t="shared" si="5"/>
        <v>7.5058275862068964</v>
      </c>
      <c r="K53" s="35">
        <f t="shared" si="5"/>
        <v>438.57862068965528</v>
      </c>
      <c r="L53" s="35">
        <f t="shared" si="5"/>
        <v>4.0170000000000003</v>
      </c>
      <c r="M53" s="35">
        <f t="shared" si="5"/>
        <v>210.98327586206901</v>
      </c>
      <c r="N53" s="35">
        <f t="shared" si="5"/>
        <v>464.83448275862077</v>
      </c>
      <c r="O53" s="35">
        <f t="shared" si="5"/>
        <v>74.68024137931036</v>
      </c>
      <c r="P53" s="35">
        <f t="shared" si="5"/>
        <v>7.1252413793103457</v>
      </c>
    </row>
    <row r="54" spans="1:16" ht="21.95" customHeight="1" x14ac:dyDescent="0.2">
      <c r="A54" s="64"/>
      <c r="B54" s="49" t="s">
        <v>22</v>
      </c>
      <c r="C54" s="34"/>
      <c r="D54" s="56">
        <f>D16+D23+D30+D37+D46+D53</f>
        <v>4206</v>
      </c>
      <c r="E54" s="67">
        <f t="shared" ref="E54:P54" si="6">E16+E23+E30+E37+E46+E53</f>
        <v>134.28619459833368</v>
      </c>
      <c r="F54" s="67">
        <f t="shared" si="6"/>
        <v>139.16076547515217</v>
      </c>
      <c r="G54" s="67">
        <f t="shared" si="6"/>
        <v>507.44446008518219</v>
      </c>
      <c r="H54" s="67">
        <f t="shared" si="6"/>
        <v>3876.1553326113744</v>
      </c>
      <c r="I54" s="67">
        <f t="shared" si="6"/>
        <v>2.2812636570840379</v>
      </c>
      <c r="J54" s="67">
        <f t="shared" si="6"/>
        <v>267.11212758620695</v>
      </c>
      <c r="K54" s="67">
        <f t="shared" si="6"/>
        <v>605.03676440223012</v>
      </c>
      <c r="L54" s="67">
        <f t="shared" si="6"/>
        <v>60.797723859317621</v>
      </c>
      <c r="M54" s="67">
        <f t="shared" si="6"/>
        <v>1051.4765170789954</v>
      </c>
      <c r="N54" s="67">
        <f t="shared" si="6"/>
        <v>2135.9673358966943</v>
      </c>
      <c r="O54" s="67">
        <f t="shared" si="6"/>
        <v>550.73046867142125</v>
      </c>
      <c r="P54" s="67">
        <f t="shared" si="6"/>
        <v>38.04374834384609</v>
      </c>
    </row>
    <row r="55" spans="1:16" ht="21.95" customHeight="1" x14ac:dyDescent="0.2">
      <c r="B55" s="10"/>
      <c r="C55" s="10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</row>
    <row r="56" spans="1:16" ht="21.95" customHeight="1" x14ac:dyDescent="0.2"/>
    <row r="57" spans="1:16" ht="23.25" customHeight="1" x14ac:dyDescent="0.2">
      <c r="A57" s="103" t="s">
        <v>18</v>
      </c>
      <c r="B57" s="103"/>
      <c r="C57" s="103"/>
      <c r="D57" s="103"/>
      <c r="E57" s="11"/>
      <c r="F57" s="11"/>
      <c r="G57" s="11"/>
      <c r="H57" s="12"/>
      <c r="I57" s="6"/>
      <c r="J57" s="6"/>
    </row>
    <row r="58" spans="1:16" ht="42.75" customHeight="1" x14ac:dyDescent="0.2">
      <c r="A58" s="95" t="s">
        <v>2</v>
      </c>
      <c r="B58" s="87" t="s">
        <v>3</v>
      </c>
      <c r="C58" s="87" t="s">
        <v>37</v>
      </c>
      <c r="D58" s="87" t="s">
        <v>27</v>
      </c>
      <c r="E58" s="56" t="s">
        <v>38</v>
      </c>
      <c r="F58" s="56" t="s">
        <v>39</v>
      </c>
      <c r="G58" s="56" t="s">
        <v>40</v>
      </c>
      <c r="H58" s="87" t="s">
        <v>64</v>
      </c>
      <c r="I58" s="56" t="s">
        <v>41</v>
      </c>
      <c r="J58" s="87" t="s">
        <v>42</v>
      </c>
      <c r="K58" s="72" t="s">
        <v>43</v>
      </c>
      <c r="L58" s="72" t="s">
        <v>44</v>
      </c>
      <c r="M58" s="72" t="s">
        <v>4</v>
      </c>
      <c r="N58" s="72" t="s">
        <v>5</v>
      </c>
      <c r="O58" s="72" t="s">
        <v>6</v>
      </c>
      <c r="P58" s="72" t="s">
        <v>7</v>
      </c>
    </row>
    <row r="59" spans="1:16" ht="21.95" customHeight="1" x14ac:dyDescent="0.2">
      <c r="A59" s="64"/>
      <c r="B59" s="27" t="s">
        <v>8</v>
      </c>
      <c r="C59" s="27"/>
      <c r="D59" s="36"/>
      <c r="E59" s="37"/>
      <c r="F59" s="37"/>
      <c r="G59" s="37"/>
      <c r="H59" s="38"/>
      <c r="I59" s="21"/>
      <c r="J59" s="21"/>
      <c r="K59" s="22"/>
      <c r="L59" s="23"/>
      <c r="M59" s="23"/>
      <c r="N59" s="23"/>
      <c r="O59" s="23"/>
      <c r="P59" s="23"/>
    </row>
    <row r="60" spans="1:16" ht="21.95" customHeight="1" x14ac:dyDescent="0.2">
      <c r="A60" s="64"/>
      <c r="B60" s="14" t="s">
        <v>15</v>
      </c>
      <c r="C60" s="14"/>
      <c r="D60" s="36"/>
      <c r="E60" s="37"/>
      <c r="F60" s="37"/>
      <c r="G60" s="37"/>
      <c r="H60" s="38"/>
      <c r="I60" s="21"/>
      <c r="J60" s="21"/>
      <c r="K60" s="22"/>
      <c r="L60" s="23"/>
      <c r="M60" s="23"/>
      <c r="N60" s="23"/>
      <c r="O60" s="23"/>
      <c r="P60" s="23"/>
    </row>
    <row r="61" spans="1:16" ht="28.5" customHeight="1" x14ac:dyDescent="0.2">
      <c r="A61" s="68" t="s">
        <v>34</v>
      </c>
      <c r="B61" s="55" t="s">
        <v>80</v>
      </c>
      <c r="C61" s="26"/>
      <c r="D61" s="40" t="s">
        <v>61</v>
      </c>
      <c r="E61" s="39">
        <v>1.9844999999999999</v>
      </c>
      <c r="F61" s="39">
        <v>5.97</v>
      </c>
      <c r="G61" s="39">
        <v>11.1845</v>
      </c>
      <c r="H61" s="39">
        <v>115.08999999999999</v>
      </c>
      <c r="I61" s="39">
        <v>5.21E-2</v>
      </c>
      <c r="J61" s="39">
        <v>10.703000000000001</v>
      </c>
      <c r="K61" s="60">
        <v>7.0000000000000018</v>
      </c>
      <c r="L61" s="60">
        <v>2.4209999999999998</v>
      </c>
      <c r="M61" s="60">
        <v>55.885000000000005</v>
      </c>
      <c r="N61" s="60">
        <v>58.870000000000005</v>
      </c>
      <c r="O61" s="60">
        <v>26.754999999999999</v>
      </c>
      <c r="P61" s="60">
        <v>1.2390000000000001</v>
      </c>
    </row>
    <row r="62" spans="1:16" ht="43.5" customHeight="1" x14ac:dyDescent="0.2">
      <c r="A62" s="96" t="s">
        <v>60</v>
      </c>
      <c r="B62" s="48" t="s">
        <v>82</v>
      </c>
      <c r="C62" s="16"/>
      <c r="D62" s="56" t="s">
        <v>68</v>
      </c>
      <c r="E62" s="58">
        <v>14.363452095808384</v>
      </c>
      <c r="F62" s="58">
        <v>7.589658682634731</v>
      </c>
      <c r="G62" s="58">
        <v>40.028922155688626</v>
      </c>
      <c r="H62" s="58">
        <v>286.0604790419161</v>
      </c>
      <c r="I62" s="58">
        <v>0.157</v>
      </c>
      <c r="J62" s="58">
        <v>0.45</v>
      </c>
      <c r="K62" s="60">
        <v>18.876047904191616</v>
      </c>
      <c r="L62" s="60">
        <v>34.955434131736531</v>
      </c>
      <c r="M62" s="60">
        <v>40.600062874251499</v>
      </c>
      <c r="N62" s="60">
        <v>76.565953592814367</v>
      </c>
      <c r="O62" s="60">
        <v>19.719000000000001</v>
      </c>
      <c r="P62" s="60">
        <v>2.6579880239520959</v>
      </c>
    </row>
    <row r="63" spans="1:16" ht="21.95" customHeight="1" x14ac:dyDescent="0.2">
      <c r="A63" s="68" t="s">
        <v>48</v>
      </c>
      <c r="B63" s="16" t="s">
        <v>49</v>
      </c>
      <c r="C63" s="16"/>
      <c r="D63" s="56">
        <v>200</v>
      </c>
      <c r="E63" s="29">
        <v>0.66200000000000003</v>
      </c>
      <c r="F63" s="29">
        <v>0.09</v>
      </c>
      <c r="G63" s="29">
        <v>32.013999999999996</v>
      </c>
      <c r="H63" s="29">
        <v>132.79999999999998</v>
      </c>
      <c r="I63" s="29">
        <v>1.5999999999999997E-2</v>
      </c>
      <c r="J63" s="29">
        <v>0.72599999999999976</v>
      </c>
      <c r="K63" s="30">
        <v>0</v>
      </c>
      <c r="L63" s="30">
        <v>0.50800000000000001</v>
      </c>
      <c r="M63" s="30">
        <v>32.479999999999997</v>
      </c>
      <c r="N63" s="30">
        <v>23.439999999999998</v>
      </c>
      <c r="O63" s="30">
        <v>17.459999999999997</v>
      </c>
      <c r="P63" s="30">
        <v>0.69799999999999995</v>
      </c>
    </row>
    <row r="64" spans="1:16" ht="21.95" customHeight="1" x14ac:dyDescent="0.2">
      <c r="A64" s="69" t="s">
        <v>26</v>
      </c>
      <c r="B64" s="42" t="s">
        <v>78</v>
      </c>
      <c r="C64" s="33"/>
      <c r="D64" s="56" t="s">
        <v>9</v>
      </c>
      <c r="E64" s="29">
        <v>2.84</v>
      </c>
      <c r="F64" s="29">
        <v>0.4</v>
      </c>
      <c r="G64" s="29">
        <v>17.760000000000005</v>
      </c>
      <c r="H64" s="29">
        <v>86.600000000000023</v>
      </c>
      <c r="I64" s="29">
        <v>5.6000000000000008E-2</v>
      </c>
      <c r="J64" s="29">
        <v>0</v>
      </c>
      <c r="K64" s="30">
        <v>0</v>
      </c>
      <c r="L64" s="30">
        <v>0.5</v>
      </c>
      <c r="M64" s="30">
        <v>9.8000000000000007</v>
      </c>
      <c r="N64" s="30">
        <v>43</v>
      </c>
      <c r="O64" s="30">
        <v>12.200000000000003</v>
      </c>
      <c r="P64" s="30">
        <v>1.0000000000000002</v>
      </c>
    </row>
    <row r="65" spans="1:16" ht="21.95" customHeight="1" x14ac:dyDescent="0.2">
      <c r="A65" s="64"/>
      <c r="B65" s="34" t="s">
        <v>10</v>
      </c>
      <c r="C65" s="40">
        <v>65</v>
      </c>
      <c r="D65" s="56">
        <f>40+D63+150+50+3+250+7</f>
        <v>700</v>
      </c>
      <c r="E65" s="35">
        <f>E64+E63+E62+E61</f>
        <v>19.849952095808383</v>
      </c>
      <c r="F65" s="35">
        <f t="shared" ref="F65:P65" si="7">F64+F63+F62+F61</f>
        <v>14.049658682634732</v>
      </c>
      <c r="G65" s="35">
        <f t="shared" si="7"/>
        <v>100.98742215568863</v>
      </c>
      <c r="H65" s="35">
        <f t="shared" si="7"/>
        <v>620.55047904191611</v>
      </c>
      <c r="I65" s="35">
        <f t="shared" si="7"/>
        <v>0.28110000000000002</v>
      </c>
      <c r="J65" s="35">
        <f t="shared" si="7"/>
        <v>11.879000000000001</v>
      </c>
      <c r="K65" s="35">
        <f t="shared" si="7"/>
        <v>25.876047904191616</v>
      </c>
      <c r="L65" s="35">
        <f t="shared" si="7"/>
        <v>38.384434131736533</v>
      </c>
      <c r="M65" s="35">
        <f t="shared" si="7"/>
        <v>138.7650628742515</v>
      </c>
      <c r="N65" s="35">
        <f t="shared" si="7"/>
        <v>201.87595359281437</v>
      </c>
      <c r="O65" s="35">
        <f t="shared" si="7"/>
        <v>76.134</v>
      </c>
      <c r="P65" s="35">
        <f t="shared" si="7"/>
        <v>5.5949880239520962</v>
      </c>
    </row>
    <row r="66" spans="1:16" ht="21.95" customHeight="1" x14ac:dyDescent="0.2">
      <c r="A66" s="64"/>
      <c r="B66" s="27" t="s">
        <v>11</v>
      </c>
      <c r="C66" s="27"/>
      <c r="D66" s="36"/>
      <c r="E66" s="37"/>
      <c r="F66" s="37"/>
      <c r="G66" s="37"/>
      <c r="H66" s="38"/>
      <c r="I66" s="21"/>
      <c r="J66" s="21"/>
      <c r="K66" s="22"/>
      <c r="L66" s="23"/>
      <c r="M66" s="23"/>
      <c r="N66" s="23"/>
      <c r="O66" s="23"/>
      <c r="P66" s="23"/>
    </row>
    <row r="67" spans="1:16" ht="21.95" customHeight="1" x14ac:dyDescent="0.2">
      <c r="A67" s="64"/>
      <c r="B67" s="14" t="s">
        <v>15</v>
      </c>
      <c r="C67" s="14"/>
      <c r="D67" s="36"/>
      <c r="E67" s="37"/>
      <c r="F67" s="37"/>
      <c r="G67" s="37"/>
      <c r="H67" s="38"/>
      <c r="I67" s="21"/>
      <c r="J67" s="21"/>
      <c r="K67" s="22"/>
      <c r="L67" s="23"/>
      <c r="M67" s="23"/>
      <c r="N67" s="23"/>
      <c r="O67" s="23"/>
      <c r="P67" s="23"/>
    </row>
    <row r="68" spans="1:16" ht="21.95" customHeight="1" x14ac:dyDescent="0.2">
      <c r="A68" s="64" t="s">
        <v>55</v>
      </c>
      <c r="B68" s="26" t="s">
        <v>73</v>
      </c>
      <c r="C68" s="26"/>
      <c r="D68" s="56" t="s">
        <v>16</v>
      </c>
      <c r="E68" s="29">
        <v>4.8825000000000003</v>
      </c>
      <c r="F68" s="29">
        <v>4.9355000000000002</v>
      </c>
      <c r="G68" s="29">
        <v>16.904</v>
      </c>
      <c r="H68" s="29">
        <v>143.4</v>
      </c>
      <c r="I68" s="29">
        <v>0.14850000000000002</v>
      </c>
      <c r="J68" s="29">
        <v>12.31</v>
      </c>
      <c r="K68" s="30">
        <v>3.26</v>
      </c>
      <c r="L68" s="30">
        <v>1.339</v>
      </c>
      <c r="M68" s="30">
        <v>35.53</v>
      </c>
      <c r="N68" s="30">
        <v>96.684999999999988</v>
      </c>
      <c r="O68" s="30">
        <v>33.659999999999997</v>
      </c>
      <c r="P68" s="30">
        <v>1.6639999999999999</v>
      </c>
    </row>
    <row r="69" spans="1:16" ht="39.75" customHeight="1" x14ac:dyDescent="0.2">
      <c r="A69" s="68" t="s">
        <v>60</v>
      </c>
      <c r="B69" s="33" t="s">
        <v>95</v>
      </c>
      <c r="C69" s="16"/>
      <c r="D69" s="56" t="s">
        <v>68</v>
      </c>
      <c r="E69" s="58">
        <v>12.254</v>
      </c>
      <c r="F69" s="58">
        <v>18.733000000000001</v>
      </c>
      <c r="G69" s="58">
        <v>30.236999999999998</v>
      </c>
      <c r="H69" s="58">
        <v>339.8</v>
      </c>
      <c r="I69" s="58">
        <v>0.2475</v>
      </c>
      <c r="J69" s="58">
        <v>0.72</v>
      </c>
      <c r="K69" s="60">
        <v>23.099999999999998</v>
      </c>
      <c r="L69" s="60">
        <v>0.7024999999999999</v>
      </c>
      <c r="M69" s="60">
        <v>135.20750000000004</v>
      </c>
      <c r="N69" s="60">
        <v>276.79499999999996</v>
      </c>
      <c r="O69" s="60">
        <v>64.037499999999994</v>
      </c>
      <c r="P69" s="60">
        <v>2.4485000000000001</v>
      </c>
    </row>
    <row r="70" spans="1:16" ht="21.95" customHeight="1" x14ac:dyDescent="0.2">
      <c r="A70" s="64" t="s">
        <v>45</v>
      </c>
      <c r="B70" s="42" t="s">
        <v>46</v>
      </c>
      <c r="C70" s="16"/>
      <c r="D70" s="56">
        <v>200</v>
      </c>
      <c r="E70" s="18">
        <v>0.16</v>
      </c>
      <c r="F70" s="18">
        <v>0.16</v>
      </c>
      <c r="G70" s="18">
        <v>27.880000000000003</v>
      </c>
      <c r="H70" s="18">
        <v>114.60000000000001</v>
      </c>
      <c r="I70" s="18">
        <v>1.2E-2</v>
      </c>
      <c r="J70" s="18">
        <v>0.9</v>
      </c>
      <c r="K70" s="23">
        <v>0</v>
      </c>
      <c r="L70" s="23">
        <v>0.08</v>
      </c>
      <c r="M70" s="23">
        <v>14.180000000000001</v>
      </c>
      <c r="N70" s="23">
        <v>4.4000000000000004</v>
      </c>
      <c r="O70" s="23">
        <v>5.1400000000000006</v>
      </c>
      <c r="P70" s="23">
        <v>0.95200000000000007</v>
      </c>
    </row>
    <row r="71" spans="1:16" ht="21.95" customHeight="1" x14ac:dyDescent="0.2">
      <c r="A71" s="69" t="s">
        <v>26</v>
      </c>
      <c r="B71" s="42" t="s">
        <v>78</v>
      </c>
      <c r="C71" s="33"/>
      <c r="D71" s="56" t="s">
        <v>9</v>
      </c>
      <c r="E71" s="29">
        <v>2.84</v>
      </c>
      <c r="F71" s="29">
        <v>0.4</v>
      </c>
      <c r="G71" s="29">
        <v>17.760000000000005</v>
      </c>
      <c r="H71" s="29">
        <v>86.600000000000023</v>
      </c>
      <c r="I71" s="29">
        <v>5.6000000000000008E-2</v>
      </c>
      <c r="J71" s="29">
        <v>0</v>
      </c>
      <c r="K71" s="30">
        <v>0</v>
      </c>
      <c r="L71" s="30">
        <v>0.5</v>
      </c>
      <c r="M71" s="30">
        <v>9.8000000000000007</v>
      </c>
      <c r="N71" s="30">
        <v>43</v>
      </c>
      <c r="O71" s="30">
        <v>12.200000000000003</v>
      </c>
      <c r="P71" s="30">
        <v>1.0000000000000002</v>
      </c>
    </row>
    <row r="72" spans="1:16" ht="21.95" customHeight="1" x14ac:dyDescent="0.2">
      <c r="A72" s="64"/>
      <c r="B72" s="34" t="s">
        <v>10</v>
      </c>
      <c r="C72" s="40">
        <v>65</v>
      </c>
      <c r="D72" s="56">
        <v>703</v>
      </c>
      <c r="E72" s="35">
        <f>E71+E70+E69+E68</f>
        <v>20.136499999999998</v>
      </c>
      <c r="F72" s="35">
        <f t="shared" ref="F72:P72" si="8">F71+F70+F69+F68</f>
        <v>24.2285</v>
      </c>
      <c r="G72" s="35">
        <f t="shared" si="8"/>
        <v>92.781000000000006</v>
      </c>
      <c r="H72" s="35">
        <f t="shared" si="8"/>
        <v>684.4</v>
      </c>
      <c r="I72" s="35">
        <f t="shared" si="8"/>
        <v>0.46400000000000002</v>
      </c>
      <c r="J72" s="35">
        <f t="shared" si="8"/>
        <v>13.93</v>
      </c>
      <c r="K72" s="35">
        <f t="shared" si="8"/>
        <v>26.36</v>
      </c>
      <c r="L72" s="35">
        <f t="shared" si="8"/>
        <v>2.6214999999999997</v>
      </c>
      <c r="M72" s="35">
        <f t="shared" si="8"/>
        <v>194.71750000000006</v>
      </c>
      <c r="N72" s="35">
        <f t="shared" si="8"/>
        <v>420.87999999999994</v>
      </c>
      <c r="O72" s="35">
        <f t="shared" si="8"/>
        <v>115.03749999999999</v>
      </c>
      <c r="P72" s="35">
        <f t="shared" si="8"/>
        <v>6.0645000000000007</v>
      </c>
    </row>
    <row r="73" spans="1:16" ht="21.95" customHeight="1" x14ac:dyDescent="0.2">
      <c r="A73" s="64"/>
      <c r="B73" s="47" t="s">
        <v>12</v>
      </c>
      <c r="C73" s="27"/>
      <c r="D73" s="17"/>
      <c r="E73" s="18"/>
      <c r="F73" s="18"/>
      <c r="G73" s="18"/>
      <c r="H73" s="18"/>
      <c r="I73" s="18"/>
      <c r="J73" s="18"/>
      <c r="K73" s="22"/>
      <c r="L73" s="23"/>
      <c r="M73" s="23"/>
      <c r="N73" s="23"/>
      <c r="O73" s="23"/>
      <c r="P73" s="23"/>
    </row>
    <row r="74" spans="1:16" ht="21.95" customHeight="1" x14ac:dyDescent="0.2">
      <c r="A74" s="64"/>
      <c r="B74" s="41" t="s">
        <v>15</v>
      </c>
      <c r="C74" s="27"/>
      <c r="D74" s="17"/>
      <c r="E74" s="18"/>
      <c r="F74" s="18"/>
      <c r="G74" s="18"/>
      <c r="H74" s="18"/>
      <c r="I74" s="18"/>
      <c r="J74" s="18"/>
      <c r="K74" s="22"/>
      <c r="L74" s="23"/>
      <c r="M74" s="23"/>
      <c r="N74" s="23"/>
      <c r="O74" s="23"/>
      <c r="P74" s="23"/>
    </row>
    <row r="75" spans="1:16" ht="24.75" customHeight="1" x14ac:dyDescent="0.2">
      <c r="A75" s="64" t="s">
        <v>32</v>
      </c>
      <c r="B75" s="42" t="s">
        <v>74</v>
      </c>
      <c r="C75" s="16"/>
      <c r="D75" s="56" t="s">
        <v>16</v>
      </c>
      <c r="E75" s="29">
        <v>8.5625</v>
      </c>
      <c r="F75" s="29">
        <v>48.102499999999999</v>
      </c>
      <c r="G75" s="29">
        <v>20.862500000000001</v>
      </c>
      <c r="H75" s="29">
        <v>575.75</v>
      </c>
      <c r="I75" s="29">
        <v>0.30599999999999999</v>
      </c>
      <c r="J75" s="29">
        <v>1</v>
      </c>
      <c r="K75" s="30">
        <v>0</v>
      </c>
      <c r="L75" s="30">
        <v>22.36</v>
      </c>
      <c r="M75" s="30">
        <v>55.024999999999991</v>
      </c>
      <c r="N75" s="30">
        <v>101.92499999999998</v>
      </c>
      <c r="O75" s="30">
        <v>38.42499999999999</v>
      </c>
      <c r="P75" s="30">
        <v>2.7849999999999993</v>
      </c>
    </row>
    <row r="76" spans="1:16" ht="46.5" customHeight="1" x14ac:dyDescent="0.2">
      <c r="A76" s="68" t="s">
        <v>60</v>
      </c>
      <c r="B76" s="70" t="s">
        <v>83</v>
      </c>
      <c r="C76" s="71"/>
      <c r="D76" s="72" t="s">
        <v>62</v>
      </c>
      <c r="E76" s="60">
        <v>16.133952095808382</v>
      </c>
      <c r="F76" s="60">
        <v>11.390658682634733</v>
      </c>
      <c r="G76" s="60">
        <v>45.028922155688619</v>
      </c>
      <c r="H76" s="60">
        <v>348.76047904191614</v>
      </c>
      <c r="I76" s="60">
        <v>0.29000000000000004</v>
      </c>
      <c r="J76" s="60">
        <v>1.6199999999999999</v>
      </c>
      <c r="K76" s="60">
        <v>36.876047904191616</v>
      </c>
      <c r="L76" s="60">
        <v>34.282934131736532</v>
      </c>
      <c r="M76" s="60">
        <v>165.10856287425148</v>
      </c>
      <c r="N76" s="60">
        <v>220.76820359281439</v>
      </c>
      <c r="O76" s="60">
        <v>58.7</v>
      </c>
      <c r="P76" s="60">
        <v>3.0159880239520955</v>
      </c>
    </row>
    <row r="77" spans="1:16" ht="21.95" customHeight="1" x14ac:dyDescent="0.2">
      <c r="A77" s="64" t="s">
        <v>58</v>
      </c>
      <c r="B77" s="42" t="s">
        <v>57</v>
      </c>
      <c r="C77" s="16"/>
      <c r="D77" s="56">
        <v>200</v>
      </c>
      <c r="E77" s="29">
        <v>0.67800000000000005</v>
      </c>
      <c r="F77" s="29">
        <v>0.27800000000000002</v>
      </c>
      <c r="G77" s="29">
        <v>20.76</v>
      </c>
      <c r="H77" s="29">
        <v>88.2</v>
      </c>
      <c r="I77" s="29">
        <v>1.2E-2</v>
      </c>
      <c r="J77" s="29">
        <v>100</v>
      </c>
      <c r="K77" s="29">
        <v>0</v>
      </c>
      <c r="L77" s="29">
        <v>0.76</v>
      </c>
      <c r="M77" s="29">
        <v>21.34</v>
      </c>
      <c r="N77" s="29">
        <v>3.44</v>
      </c>
      <c r="O77" s="29">
        <v>3.44</v>
      </c>
      <c r="P77" s="29">
        <v>0.63400000000000001</v>
      </c>
    </row>
    <row r="78" spans="1:16" ht="32.25" customHeight="1" x14ac:dyDescent="0.2">
      <c r="A78" s="51" t="s">
        <v>26</v>
      </c>
      <c r="B78" s="97" t="s">
        <v>78</v>
      </c>
      <c r="C78" s="90"/>
      <c r="D78" s="87" t="s">
        <v>9</v>
      </c>
      <c r="E78" s="58">
        <v>2.84</v>
      </c>
      <c r="F78" s="58">
        <v>0.4</v>
      </c>
      <c r="G78" s="58">
        <v>17.760000000000005</v>
      </c>
      <c r="H78" s="58">
        <v>86.600000000000023</v>
      </c>
      <c r="I78" s="58">
        <v>5.6000000000000008E-2</v>
      </c>
      <c r="J78" s="58">
        <v>0</v>
      </c>
      <c r="K78" s="60">
        <v>0</v>
      </c>
      <c r="L78" s="60">
        <v>0.5</v>
      </c>
      <c r="M78" s="60">
        <v>9.8000000000000007</v>
      </c>
      <c r="N78" s="60">
        <v>43</v>
      </c>
      <c r="O78" s="60">
        <v>12.200000000000003</v>
      </c>
      <c r="P78" s="60">
        <v>1.0000000000000002</v>
      </c>
    </row>
    <row r="79" spans="1:16" ht="21.95" customHeight="1" x14ac:dyDescent="0.2">
      <c r="A79" s="64"/>
      <c r="B79" s="46" t="s">
        <v>10</v>
      </c>
      <c r="C79" s="32" t="s">
        <v>76</v>
      </c>
      <c r="D79" s="56">
        <f>40+D77+150+50+3+250+10</f>
        <v>703</v>
      </c>
      <c r="E79" s="25">
        <f>E78+E77+E76+E75</f>
        <v>28.214452095808383</v>
      </c>
      <c r="F79" s="25">
        <f t="shared" ref="F79:P79" si="9">F78+F77+F76+F75</f>
        <v>60.171158682634733</v>
      </c>
      <c r="G79" s="25">
        <f t="shared" si="9"/>
        <v>104.41142215568863</v>
      </c>
      <c r="H79" s="25">
        <f t="shared" si="9"/>
        <v>1099.3104790419161</v>
      </c>
      <c r="I79" s="25">
        <f t="shared" si="9"/>
        <v>0.66400000000000003</v>
      </c>
      <c r="J79" s="25">
        <f t="shared" si="9"/>
        <v>102.62</v>
      </c>
      <c r="K79" s="25">
        <f t="shared" si="9"/>
        <v>36.876047904191616</v>
      </c>
      <c r="L79" s="25">
        <f t="shared" si="9"/>
        <v>57.902934131736529</v>
      </c>
      <c r="M79" s="25">
        <f t="shared" si="9"/>
        <v>251.27356287425147</v>
      </c>
      <c r="N79" s="25">
        <f t="shared" si="9"/>
        <v>369.13320359281431</v>
      </c>
      <c r="O79" s="25">
        <f t="shared" si="9"/>
        <v>112.76499999999999</v>
      </c>
      <c r="P79" s="25">
        <f t="shared" si="9"/>
        <v>7.4349880239520951</v>
      </c>
    </row>
    <row r="80" spans="1:16" ht="20.100000000000001" customHeight="1" x14ac:dyDescent="0.2">
      <c r="A80" s="64"/>
      <c r="B80" s="14" t="s">
        <v>13</v>
      </c>
      <c r="C80" s="14"/>
      <c r="D80" s="26"/>
      <c r="E80" s="26"/>
      <c r="F80" s="26"/>
      <c r="G80" s="26"/>
      <c r="H80" s="26"/>
      <c r="I80" s="26"/>
      <c r="J80" s="26"/>
      <c r="K80" s="22"/>
      <c r="L80" s="23"/>
      <c r="M80" s="23"/>
      <c r="N80" s="23"/>
      <c r="O80" s="23"/>
      <c r="P80" s="23"/>
    </row>
    <row r="81" spans="1:19" ht="20.100000000000001" customHeight="1" x14ac:dyDescent="0.2">
      <c r="A81" s="64"/>
      <c r="B81" s="14" t="s">
        <v>15</v>
      </c>
      <c r="C81" s="14"/>
      <c r="D81" s="26"/>
      <c r="E81" s="26"/>
      <c r="F81" s="26"/>
      <c r="G81" s="26"/>
      <c r="H81" s="26"/>
      <c r="I81" s="26"/>
      <c r="J81" s="26"/>
      <c r="K81" s="22"/>
      <c r="L81" s="23"/>
      <c r="M81" s="23"/>
      <c r="N81" s="23"/>
      <c r="O81" s="23"/>
      <c r="P81" s="23"/>
    </row>
    <row r="82" spans="1:19" ht="28.5" customHeight="1" x14ac:dyDescent="0.2">
      <c r="A82" s="64" t="s">
        <v>60</v>
      </c>
      <c r="B82" s="50" t="s">
        <v>98</v>
      </c>
      <c r="C82" s="26"/>
      <c r="D82" s="40" t="s">
        <v>16</v>
      </c>
      <c r="E82" s="39">
        <v>8.2899999999999991</v>
      </c>
      <c r="F82" s="39">
        <v>10.65</v>
      </c>
      <c r="G82" s="39">
        <v>7.5500000000000007</v>
      </c>
      <c r="H82" s="39">
        <v>184.82999999999998</v>
      </c>
      <c r="I82" s="39">
        <v>5.7999999999999996E-2</v>
      </c>
      <c r="J82" s="39">
        <v>0.84</v>
      </c>
      <c r="K82" s="60">
        <v>15.875</v>
      </c>
      <c r="L82" s="60">
        <v>1.6049999999999998</v>
      </c>
      <c r="M82" s="60">
        <v>32.524999999999999</v>
      </c>
      <c r="N82" s="60">
        <v>62.649999999999991</v>
      </c>
      <c r="O82" s="60">
        <v>17.649999999999999</v>
      </c>
      <c r="P82" s="60">
        <v>0.59499999999999997</v>
      </c>
    </row>
    <row r="83" spans="1:19" ht="21.75" customHeight="1" x14ac:dyDescent="0.3">
      <c r="A83" s="51" t="s">
        <v>24</v>
      </c>
      <c r="B83" s="62" t="s">
        <v>77</v>
      </c>
      <c r="C83" s="62"/>
      <c r="D83" s="101">
        <v>200</v>
      </c>
      <c r="E83" s="58">
        <v>3.3714285714285714</v>
      </c>
      <c r="F83" s="58">
        <v>20.933333333333334</v>
      </c>
      <c r="G83" s="58">
        <v>16.38095238095238</v>
      </c>
      <c r="H83" s="58">
        <v>270.47619047619048</v>
      </c>
      <c r="I83" s="58">
        <v>0.11428571428571428</v>
      </c>
      <c r="J83" s="58">
        <v>23.828571428571429</v>
      </c>
      <c r="K83" s="58">
        <v>87.61904761904762</v>
      </c>
      <c r="L83" s="58">
        <v>3.8285714285714283</v>
      </c>
      <c r="M83" s="58">
        <v>70.780952380952371</v>
      </c>
      <c r="N83" s="58">
        <v>85.714285714285708</v>
      </c>
      <c r="O83" s="58">
        <v>30.971428571428572</v>
      </c>
      <c r="P83" s="58">
        <v>1.1428571428571428</v>
      </c>
    </row>
    <row r="84" spans="1:19" ht="21.95" customHeight="1" x14ac:dyDescent="0.2">
      <c r="A84" s="68" t="s">
        <v>48</v>
      </c>
      <c r="B84" s="16" t="s">
        <v>49</v>
      </c>
      <c r="C84" s="16"/>
      <c r="D84" s="56">
        <v>200</v>
      </c>
      <c r="E84" s="29">
        <v>0.66200000000000003</v>
      </c>
      <c r="F84" s="29">
        <v>0.09</v>
      </c>
      <c r="G84" s="29">
        <v>32.013999999999996</v>
      </c>
      <c r="H84" s="29">
        <v>132.79999999999998</v>
      </c>
      <c r="I84" s="29">
        <v>1.5999999999999997E-2</v>
      </c>
      <c r="J84" s="29">
        <v>0.72599999999999976</v>
      </c>
      <c r="K84" s="30">
        <v>0</v>
      </c>
      <c r="L84" s="30">
        <v>0.50800000000000001</v>
      </c>
      <c r="M84" s="30">
        <v>32.479999999999997</v>
      </c>
      <c r="N84" s="30">
        <v>23.439999999999998</v>
      </c>
      <c r="O84" s="30">
        <v>17.459999999999997</v>
      </c>
      <c r="P84" s="30">
        <v>0.69799999999999995</v>
      </c>
    </row>
    <row r="85" spans="1:19" ht="27.75" customHeight="1" x14ac:dyDescent="0.2">
      <c r="A85" s="51" t="s">
        <v>26</v>
      </c>
      <c r="B85" s="97" t="s">
        <v>78</v>
      </c>
      <c r="C85" s="90"/>
      <c r="D85" s="87" t="s">
        <v>9</v>
      </c>
      <c r="E85" s="58">
        <v>2.84</v>
      </c>
      <c r="F85" s="58">
        <v>0.4</v>
      </c>
      <c r="G85" s="58">
        <v>17.760000000000005</v>
      </c>
      <c r="H85" s="58">
        <v>86.600000000000023</v>
      </c>
      <c r="I85" s="58">
        <v>5.6000000000000008E-2</v>
      </c>
      <c r="J85" s="58">
        <v>0</v>
      </c>
      <c r="K85" s="60">
        <v>0</v>
      </c>
      <c r="L85" s="60">
        <v>0.5</v>
      </c>
      <c r="M85" s="60">
        <v>9.8000000000000007</v>
      </c>
      <c r="N85" s="60">
        <v>43</v>
      </c>
      <c r="O85" s="60">
        <v>12.200000000000003</v>
      </c>
      <c r="P85" s="60">
        <v>1.0000000000000002</v>
      </c>
    </row>
    <row r="86" spans="1:19" ht="21.95" customHeight="1" x14ac:dyDescent="0.2">
      <c r="A86" s="64"/>
      <c r="B86" s="53" t="s">
        <v>10</v>
      </c>
      <c r="C86" s="56">
        <v>65</v>
      </c>
      <c r="D86" s="56">
        <v>700</v>
      </c>
      <c r="E86" s="35">
        <f>SUM(E82:E85)</f>
        <v>15.163428571428572</v>
      </c>
      <c r="F86" s="35">
        <f t="shared" ref="F86:P86" si="10">SUM(F82:F85)</f>
        <v>32.073333333333338</v>
      </c>
      <c r="G86" s="35">
        <f t="shared" si="10"/>
        <v>73.704952380952378</v>
      </c>
      <c r="H86" s="35">
        <f t="shared" si="10"/>
        <v>674.7061904761905</v>
      </c>
      <c r="I86" s="35">
        <f t="shared" si="10"/>
        <v>0.24428571428571427</v>
      </c>
      <c r="J86" s="35">
        <f t="shared" si="10"/>
        <v>25.394571428571428</v>
      </c>
      <c r="K86" s="35">
        <f t="shared" si="10"/>
        <v>103.49404761904762</v>
      </c>
      <c r="L86" s="35">
        <f t="shared" si="10"/>
        <v>6.4415714285714278</v>
      </c>
      <c r="M86" s="35">
        <f t="shared" si="10"/>
        <v>145.58595238095236</v>
      </c>
      <c r="N86" s="35">
        <f t="shared" si="10"/>
        <v>214.8042857142857</v>
      </c>
      <c r="O86" s="35">
        <f t="shared" si="10"/>
        <v>78.281428571428563</v>
      </c>
      <c r="P86" s="35">
        <f t="shared" si="10"/>
        <v>3.4358571428571425</v>
      </c>
    </row>
    <row r="87" spans="1:19" ht="21.95" customHeight="1" x14ac:dyDescent="0.2">
      <c r="A87" s="64"/>
      <c r="B87" s="14" t="s">
        <v>14</v>
      </c>
      <c r="C87" s="28"/>
      <c r="D87" s="20"/>
      <c r="E87" s="21"/>
      <c r="F87" s="21"/>
      <c r="G87" s="21"/>
      <c r="H87" s="21"/>
      <c r="I87" s="21"/>
      <c r="J87" s="21"/>
      <c r="K87" s="22"/>
      <c r="L87" s="23"/>
      <c r="M87" s="23"/>
      <c r="N87" s="23"/>
      <c r="O87" s="54"/>
      <c r="P87" s="54"/>
    </row>
    <row r="88" spans="1:19" ht="21.95" customHeight="1" x14ac:dyDescent="0.2">
      <c r="A88" s="64"/>
      <c r="B88" s="14" t="s">
        <v>15</v>
      </c>
      <c r="C88" s="14"/>
      <c r="D88" s="17"/>
      <c r="E88" s="18"/>
      <c r="F88" s="18"/>
      <c r="G88" s="18"/>
      <c r="H88" s="18"/>
      <c r="I88" s="18"/>
      <c r="J88" s="18"/>
      <c r="K88" s="22"/>
      <c r="L88" s="23"/>
      <c r="M88" s="23"/>
      <c r="N88" s="23"/>
      <c r="O88" s="37"/>
      <c r="P88" s="37"/>
    </row>
    <row r="89" spans="1:19" ht="39" customHeight="1" x14ac:dyDescent="0.2">
      <c r="A89" s="65" t="s">
        <v>33</v>
      </c>
      <c r="B89" s="48" t="s">
        <v>70</v>
      </c>
      <c r="C89" s="16"/>
      <c r="D89" s="56" t="s">
        <v>50</v>
      </c>
      <c r="E89" s="58">
        <v>3.5634999999999999</v>
      </c>
      <c r="F89" s="58">
        <v>7.4619999999999997</v>
      </c>
      <c r="G89" s="58">
        <v>13.028</v>
      </c>
      <c r="H89" s="58">
        <v>139.19</v>
      </c>
      <c r="I89" s="58">
        <v>9.8600000000000007E-2</v>
      </c>
      <c r="J89" s="58">
        <v>8.5050000000000008</v>
      </c>
      <c r="K89" s="60">
        <v>10.98</v>
      </c>
      <c r="L89" s="60">
        <v>2.3929999999999998</v>
      </c>
      <c r="M89" s="60">
        <v>39.911999999999999</v>
      </c>
      <c r="N89" s="60">
        <v>71.405000000000001</v>
      </c>
      <c r="O89" s="60">
        <v>26.246999999999996</v>
      </c>
      <c r="P89" s="60">
        <v>1.0509999999999999</v>
      </c>
    </row>
    <row r="90" spans="1:19" ht="30.75" customHeight="1" x14ac:dyDescent="0.2">
      <c r="A90" s="73" t="s">
        <v>31</v>
      </c>
      <c r="B90" s="97" t="s">
        <v>0</v>
      </c>
      <c r="C90" s="92"/>
      <c r="D90" s="56">
        <v>200</v>
      </c>
      <c r="E90" s="58">
        <v>18.586206896551722</v>
      </c>
      <c r="F90" s="58">
        <v>33.103448275862071</v>
      </c>
      <c r="G90" s="58">
        <v>3.5172413793103452</v>
      </c>
      <c r="H90" s="58">
        <v>386.20689655172418</v>
      </c>
      <c r="I90" s="58">
        <v>0.13793103448275865</v>
      </c>
      <c r="J90" s="98">
        <v>0.34482758620689663</v>
      </c>
      <c r="K90" s="99">
        <v>432.75862068965529</v>
      </c>
      <c r="L90" s="60">
        <v>1.0000000000000002</v>
      </c>
      <c r="M90" s="60">
        <v>137.44827586206901</v>
      </c>
      <c r="N90" s="60">
        <v>301.03448275862075</v>
      </c>
      <c r="O90" s="60">
        <v>21.517241379310352</v>
      </c>
      <c r="P90" s="60">
        <v>3.5172413793103461</v>
      </c>
    </row>
    <row r="91" spans="1:19" ht="24.75" customHeight="1" x14ac:dyDescent="0.2">
      <c r="A91" s="64" t="s">
        <v>45</v>
      </c>
      <c r="B91" s="42" t="s">
        <v>46</v>
      </c>
      <c r="C91" s="16"/>
      <c r="D91" s="56">
        <v>200</v>
      </c>
      <c r="E91" s="18">
        <v>0.16</v>
      </c>
      <c r="F91" s="18">
        <v>0.16</v>
      </c>
      <c r="G91" s="18">
        <v>27.880000000000003</v>
      </c>
      <c r="H91" s="18">
        <v>114.60000000000001</v>
      </c>
      <c r="I91" s="18">
        <v>1.2E-2</v>
      </c>
      <c r="J91" s="18">
        <v>0.9</v>
      </c>
      <c r="K91" s="23">
        <v>0</v>
      </c>
      <c r="L91" s="23">
        <v>0.08</v>
      </c>
      <c r="M91" s="23">
        <v>14.180000000000001</v>
      </c>
      <c r="N91" s="23">
        <v>4.4000000000000004</v>
      </c>
      <c r="O91" s="23">
        <v>5.1400000000000006</v>
      </c>
      <c r="P91" s="23">
        <v>0.95200000000000007</v>
      </c>
    </row>
    <row r="92" spans="1:19" ht="26.25" customHeight="1" x14ac:dyDescent="0.2">
      <c r="A92" s="51" t="s">
        <v>26</v>
      </c>
      <c r="B92" s="42" t="s">
        <v>78</v>
      </c>
      <c r="C92" s="16"/>
      <c r="D92" s="56" t="s">
        <v>9</v>
      </c>
      <c r="E92" s="58">
        <v>2.84</v>
      </c>
      <c r="F92" s="58">
        <v>0.4</v>
      </c>
      <c r="G92" s="58">
        <v>17.760000000000005</v>
      </c>
      <c r="H92" s="58">
        <v>86.600000000000023</v>
      </c>
      <c r="I92" s="58">
        <v>5.6000000000000008E-2</v>
      </c>
      <c r="J92" s="58">
        <v>0</v>
      </c>
      <c r="K92" s="60">
        <v>0</v>
      </c>
      <c r="L92" s="60">
        <v>0.5</v>
      </c>
      <c r="M92" s="60">
        <v>9.8000000000000007</v>
      </c>
      <c r="N92" s="60">
        <v>43</v>
      </c>
      <c r="O92" s="60">
        <v>12.200000000000003</v>
      </c>
      <c r="P92" s="60">
        <v>1.0000000000000002</v>
      </c>
      <c r="Q92" s="100"/>
      <c r="R92" s="100"/>
      <c r="S92" s="100"/>
    </row>
    <row r="93" spans="1:19" ht="21.95" customHeight="1" x14ac:dyDescent="0.2">
      <c r="A93" s="64"/>
      <c r="B93" s="34" t="s">
        <v>10</v>
      </c>
      <c r="C93" s="40">
        <v>65</v>
      </c>
      <c r="D93" s="56">
        <f>20+20+D91+D90+250+10+7</f>
        <v>707</v>
      </c>
      <c r="E93" s="25">
        <f>E92+E91+E90+E89</f>
        <v>25.149706896551724</v>
      </c>
      <c r="F93" s="25">
        <f t="shared" ref="F93:P93" si="11">F92+F91+F90+F89</f>
        <v>41.12544827586207</v>
      </c>
      <c r="G93" s="25">
        <f t="shared" si="11"/>
        <v>62.185241379310348</v>
      </c>
      <c r="H93" s="25">
        <f t="shared" si="11"/>
        <v>726.59689655172429</v>
      </c>
      <c r="I93" s="25">
        <f t="shared" si="11"/>
        <v>0.30453103448275864</v>
      </c>
      <c r="J93" s="25">
        <f t="shared" si="11"/>
        <v>9.7498275862068979</v>
      </c>
      <c r="K93" s="25">
        <f t="shared" si="11"/>
        <v>443.73862068965531</v>
      </c>
      <c r="L93" s="25">
        <f t="shared" si="11"/>
        <v>3.9729999999999999</v>
      </c>
      <c r="M93" s="25">
        <f t="shared" si="11"/>
        <v>201.34027586206903</v>
      </c>
      <c r="N93" s="25">
        <f t="shared" si="11"/>
        <v>419.83948275862076</v>
      </c>
      <c r="O93" s="25">
        <f t="shared" si="11"/>
        <v>65.104241379310352</v>
      </c>
      <c r="P93" s="25">
        <f t="shared" si="11"/>
        <v>6.5202413793103471</v>
      </c>
    </row>
    <row r="94" spans="1:19" ht="21.95" customHeight="1" x14ac:dyDescent="0.2">
      <c r="A94" s="64"/>
      <c r="B94" s="28" t="s">
        <v>17</v>
      </c>
      <c r="C94" s="28"/>
      <c r="D94" s="52"/>
      <c r="E94" s="24"/>
      <c r="F94" s="24"/>
      <c r="G94" s="24"/>
      <c r="H94" s="24"/>
      <c r="I94" s="18"/>
      <c r="J94" s="18"/>
      <c r="K94" s="22"/>
      <c r="L94" s="23"/>
      <c r="M94" s="23"/>
      <c r="N94" s="23"/>
      <c r="O94" s="23"/>
      <c r="P94" s="23"/>
    </row>
    <row r="95" spans="1:19" ht="21.95" customHeight="1" x14ac:dyDescent="0.2">
      <c r="A95" s="64"/>
      <c r="B95" s="14" t="s">
        <v>15</v>
      </c>
      <c r="C95" s="14"/>
      <c r="D95" s="52"/>
      <c r="E95" s="24"/>
      <c r="F95" s="24"/>
      <c r="G95" s="24"/>
      <c r="H95" s="24"/>
      <c r="I95" s="18"/>
      <c r="J95" s="18"/>
      <c r="K95" s="22"/>
      <c r="L95" s="23"/>
      <c r="M95" s="23"/>
      <c r="N95" s="23"/>
      <c r="O95" s="23"/>
      <c r="P95" s="23"/>
    </row>
    <row r="96" spans="1:19" ht="21.95" customHeight="1" x14ac:dyDescent="0.2">
      <c r="A96" s="64" t="s">
        <v>30</v>
      </c>
      <c r="B96" s="44" t="s">
        <v>66</v>
      </c>
      <c r="C96" s="26"/>
      <c r="D96" s="24" t="s">
        <v>16</v>
      </c>
      <c r="E96" s="29">
        <v>5.6449999999999996</v>
      </c>
      <c r="F96" s="29">
        <v>6.1025</v>
      </c>
      <c r="G96" s="29">
        <v>11.620000000000001</v>
      </c>
      <c r="H96" s="29">
        <v>132.55000000000001</v>
      </c>
      <c r="I96" s="29">
        <v>5.3333333333333344E-2</v>
      </c>
      <c r="J96" s="29">
        <v>0.50000000000000011</v>
      </c>
      <c r="K96" s="30">
        <v>13.000000000000004</v>
      </c>
      <c r="L96" s="30">
        <v>2.5825000000000009</v>
      </c>
      <c r="M96" s="30">
        <v>29.525000000000009</v>
      </c>
      <c r="N96" s="30">
        <v>42.075000000000017</v>
      </c>
      <c r="O96" s="30">
        <v>11.175000000000004</v>
      </c>
      <c r="P96" s="30">
        <v>1.1500000000000004</v>
      </c>
    </row>
    <row r="97" spans="1:16" ht="21.95" customHeight="1" x14ac:dyDescent="0.2">
      <c r="A97" s="115" t="s">
        <v>60</v>
      </c>
      <c r="B97" s="63" t="s">
        <v>81</v>
      </c>
      <c r="C97" s="19"/>
      <c r="D97" s="40" t="s">
        <v>68</v>
      </c>
      <c r="E97" s="39">
        <v>15.123952095808384</v>
      </c>
      <c r="F97" s="39">
        <v>9.7756586826347309</v>
      </c>
      <c r="G97" s="39">
        <v>41.248922155688625</v>
      </c>
      <c r="H97" s="39">
        <v>314.26047904191614</v>
      </c>
      <c r="I97" s="39">
        <v>0.20500000000000002</v>
      </c>
      <c r="J97" s="39">
        <v>1.17</v>
      </c>
      <c r="K97" s="60">
        <v>29.976047904191613</v>
      </c>
      <c r="L97" s="60">
        <v>34.680434131736533</v>
      </c>
      <c r="M97" s="60">
        <v>137.68606287425149</v>
      </c>
      <c r="N97" s="60">
        <v>203.12320359281441</v>
      </c>
      <c r="O97" s="60">
        <v>44.347500000000004</v>
      </c>
      <c r="P97" s="60">
        <v>3.5459880239520958</v>
      </c>
    </row>
    <row r="98" spans="1:16" ht="19.5" customHeight="1" x14ac:dyDescent="0.2">
      <c r="A98" s="51" t="s">
        <v>97</v>
      </c>
      <c r="B98" s="42" t="s">
        <v>96</v>
      </c>
      <c r="C98" s="16"/>
      <c r="D98" s="24">
        <v>200</v>
      </c>
      <c r="E98" s="18">
        <v>7.0000000000000007E-2</v>
      </c>
      <c r="F98" s="18">
        <v>0.02</v>
      </c>
      <c r="G98" s="18">
        <v>10.01</v>
      </c>
      <c r="H98" s="29">
        <v>40</v>
      </c>
      <c r="I98" s="18">
        <v>0</v>
      </c>
      <c r="J98" s="93">
        <v>0.03</v>
      </c>
      <c r="K98" s="23">
        <v>0</v>
      </c>
      <c r="L98" s="23">
        <v>0</v>
      </c>
      <c r="M98" s="23">
        <v>10.95</v>
      </c>
      <c r="N98" s="23">
        <v>2.8</v>
      </c>
      <c r="O98" s="23">
        <v>1.4</v>
      </c>
      <c r="P98" s="23">
        <v>0.26500000000000001</v>
      </c>
    </row>
    <row r="99" spans="1:16" ht="21.95" customHeight="1" x14ac:dyDescent="0.2">
      <c r="A99" s="51" t="s">
        <v>26</v>
      </c>
      <c r="B99" s="42" t="s">
        <v>78</v>
      </c>
      <c r="C99" s="16"/>
      <c r="D99" s="56" t="s">
        <v>9</v>
      </c>
      <c r="E99" s="58">
        <v>2.84</v>
      </c>
      <c r="F99" s="58">
        <v>0.4</v>
      </c>
      <c r="G99" s="58">
        <v>17.760000000000005</v>
      </c>
      <c r="H99" s="58">
        <v>86.600000000000023</v>
      </c>
      <c r="I99" s="58">
        <v>5.6000000000000008E-2</v>
      </c>
      <c r="J99" s="58">
        <v>0</v>
      </c>
      <c r="K99" s="60">
        <v>0</v>
      </c>
      <c r="L99" s="60">
        <v>0.5</v>
      </c>
      <c r="M99" s="60">
        <v>9.8000000000000007</v>
      </c>
      <c r="N99" s="60">
        <v>43</v>
      </c>
      <c r="O99" s="60">
        <v>12.200000000000003</v>
      </c>
      <c r="P99" s="60">
        <v>1.0000000000000002</v>
      </c>
    </row>
    <row r="100" spans="1:16" ht="21.95" customHeight="1" x14ac:dyDescent="0.2">
      <c r="A100" s="64"/>
      <c r="B100" s="53" t="s">
        <v>10</v>
      </c>
      <c r="C100" s="56">
        <v>65</v>
      </c>
      <c r="D100" s="56">
        <v>703</v>
      </c>
      <c r="E100" s="25">
        <f>E96+E97+E98+E99</f>
        <v>23.678952095808384</v>
      </c>
      <c r="F100" s="25">
        <f t="shared" ref="F100:P100" si="12">F96+F97+F98+F99</f>
        <v>16.298158682634728</v>
      </c>
      <c r="G100" s="25">
        <f t="shared" si="12"/>
        <v>80.638922155688618</v>
      </c>
      <c r="H100" s="25">
        <f t="shared" si="12"/>
        <v>573.41047904191623</v>
      </c>
      <c r="I100" s="25">
        <f t="shared" si="12"/>
        <v>0.31433333333333335</v>
      </c>
      <c r="J100" s="25">
        <f t="shared" si="12"/>
        <v>1.7</v>
      </c>
      <c r="K100" s="25">
        <f t="shared" si="12"/>
        <v>42.976047904191617</v>
      </c>
      <c r="L100" s="25">
        <f t="shared" si="12"/>
        <v>37.762934131736536</v>
      </c>
      <c r="M100" s="25">
        <f t="shared" si="12"/>
        <v>187.9610628742515</v>
      </c>
      <c r="N100" s="25">
        <f t="shared" si="12"/>
        <v>290.99820359281443</v>
      </c>
      <c r="O100" s="25">
        <f t="shared" si="12"/>
        <v>69.122500000000002</v>
      </c>
      <c r="P100" s="25">
        <f t="shared" si="12"/>
        <v>5.9609880239520958</v>
      </c>
    </row>
    <row r="101" spans="1:16" ht="21.95" customHeight="1" x14ac:dyDescent="0.2">
      <c r="A101" s="64"/>
      <c r="B101" s="34" t="s">
        <v>19</v>
      </c>
      <c r="C101" s="34"/>
      <c r="D101" s="56">
        <f>D65+D72+D93+D86+D30+D100</f>
        <v>4213</v>
      </c>
      <c r="E101" s="67">
        <f>E65+E72+E79+E86+E93+E100</f>
        <v>132.19299175540544</v>
      </c>
      <c r="F101" s="67">
        <f>F65+F72+F79+F86+F93+F100</f>
        <v>187.94625765709958</v>
      </c>
      <c r="G101" s="67">
        <f>G65+G72+G79+G86+G93+G100</f>
        <v>514.70896022732859</v>
      </c>
      <c r="H101" s="67">
        <f>H65+H72+H79+H86+H93+H100</f>
        <v>4378.974524153663</v>
      </c>
      <c r="I101" s="67">
        <f>I65+I72+I79+I86+I93+I100</f>
        <v>2.2722500821018063</v>
      </c>
      <c r="J101" s="67">
        <f>J65+J72+J79+J86+J93+J100</f>
        <v>165.27339901477831</v>
      </c>
      <c r="K101" s="67">
        <f>K65+K72+K79+K86+K93+K100</f>
        <v>679.32081202127779</v>
      </c>
      <c r="L101" s="67">
        <f>L65+L72+L79+L86+L93+L100</f>
        <v>147.08637382378103</v>
      </c>
      <c r="M101" s="67">
        <f>M65+M72+M79+M86+M93+M100</f>
        <v>1119.6434168657759</v>
      </c>
      <c r="N101" s="67">
        <f>N65+N72+N79+N86+N93+N100</f>
        <v>1917.5311292513495</v>
      </c>
      <c r="O101" s="67">
        <f>O65+O72+O79+O86+O93+O100</f>
        <v>516.4446699507389</v>
      </c>
      <c r="P101" s="67">
        <f>P65+P72+P79+P86+P93+P100</f>
        <v>35.011562594023779</v>
      </c>
    </row>
    <row r="102" spans="1:16" ht="21.95" customHeight="1" x14ac:dyDescent="0.2">
      <c r="A102" s="64"/>
      <c r="B102" s="53" t="s">
        <v>20</v>
      </c>
      <c r="C102" s="53"/>
      <c r="D102" s="56">
        <f>D54+D101</f>
        <v>8419</v>
      </c>
      <c r="E102" s="67">
        <f>E54+E101</f>
        <v>266.47918635373912</v>
      </c>
      <c r="F102" s="67">
        <f>F54+F101</f>
        <v>327.10702313225175</v>
      </c>
      <c r="G102" s="67">
        <f>G54+G101</f>
        <v>1022.1534203125108</v>
      </c>
      <c r="H102" s="67">
        <f>H54+H101</f>
        <v>8255.1298567650374</v>
      </c>
      <c r="I102" s="67">
        <f>I54+I101</f>
        <v>4.5535137391858438</v>
      </c>
      <c r="J102" s="67">
        <f>J54+J101</f>
        <v>432.38552660098526</v>
      </c>
      <c r="K102" s="67">
        <f>K54+K101</f>
        <v>1284.3575764235079</v>
      </c>
      <c r="L102" s="67">
        <f>L54+L101</f>
        <v>207.88409768309864</v>
      </c>
      <c r="M102" s="67">
        <f>M54+M101</f>
        <v>2171.1199339447712</v>
      </c>
      <c r="N102" s="67">
        <f>N54+N101</f>
        <v>4053.4984651480436</v>
      </c>
      <c r="O102" s="67">
        <f>O54+O101</f>
        <v>1067.1751386221601</v>
      </c>
      <c r="P102" s="67">
        <f>P54+P101</f>
        <v>73.055310937869876</v>
      </c>
    </row>
    <row r="103" spans="1:16" ht="29.25" customHeight="1" x14ac:dyDescent="0.2">
      <c r="A103" s="64"/>
      <c r="B103" s="57" t="s">
        <v>21</v>
      </c>
      <c r="C103" s="56">
        <v>65</v>
      </c>
      <c r="D103" s="102">
        <f>D102/12</f>
        <v>701.58333333333337</v>
      </c>
      <c r="E103" s="67">
        <f>E102/12</f>
        <v>22.206598862811592</v>
      </c>
      <c r="F103" s="67">
        <f t="shared" ref="F103:P103" si="13">F102/12</f>
        <v>27.258918594354313</v>
      </c>
      <c r="G103" s="67">
        <f t="shared" si="13"/>
        <v>85.179451692709236</v>
      </c>
      <c r="H103" s="67">
        <f t="shared" si="13"/>
        <v>687.92748806375312</v>
      </c>
      <c r="I103" s="67">
        <f t="shared" si="13"/>
        <v>0.37945947826548698</v>
      </c>
      <c r="J103" s="67">
        <f t="shared" si="13"/>
        <v>36.032127216748769</v>
      </c>
      <c r="K103" s="67">
        <f t="shared" si="13"/>
        <v>107.02979803529233</v>
      </c>
      <c r="L103" s="67">
        <f t="shared" si="13"/>
        <v>17.323674806924888</v>
      </c>
      <c r="M103" s="67">
        <f t="shared" si="13"/>
        <v>180.92666116206428</v>
      </c>
      <c r="N103" s="67">
        <f t="shared" si="13"/>
        <v>337.79153876233698</v>
      </c>
      <c r="O103" s="67">
        <f t="shared" si="13"/>
        <v>88.931261551846674</v>
      </c>
      <c r="P103" s="67">
        <f t="shared" si="13"/>
        <v>6.0879425781558227</v>
      </c>
    </row>
    <row r="104" spans="1:16" ht="21.95" customHeight="1" x14ac:dyDescent="0.2">
      <c r="B104" s="9"/>
      <c r="C104" s="9"/>
      <c r="D104" s="13"/>
      <c r="E104" s="7"/>
      <c r="F104" s="7"/>
      <c r="G104" s="7"/>
      <c r="H104" s="7"/>
    </row>
    <row r="105" spans="1:16" ht="21.95" customHeight="1" x14ac:dyDescent="0.2">
      <c r="B105" s="3"/>
      <c r="C105" s="3"/>
      <c r="E105" s="5"/>
      <c r="F105" s="5"/>
      <c r="G105" s="5"/>
      <c r="H105" s="5"/>
    </row>
    <row r="106" spans="1:16" ht="21.95" customHeight="1" x14ac:dyDescent="0.2">
      <c r="B106" s="1"/>
      <c r="C106" s="1"/>
      <c r="D106" s="8"/>
      <c r="I106" s="8"/>
      <c r="J106" s="2"/>
    </row>
    <row r="109" spans="1: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</row>
    <row r="110" spans="1: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</row>
    <row r="111" spans="1:16" x14ac:dyDescent="0.2"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</row>
    <row r="119" spans="2:16" x14ac:dyDescent="0.2"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</row>
  </sheetData>
  <mergeCells count="9">
    <mergeCell ref="A8:D8"/>
    <mergeCell ref="A57:D57"/>
    <mergeCell ref="A2:B2"/>
    <mergeCell ref="A3:B3"/>
    <mergeCell ref="M3:O3"/>
    <mergeCell ref="B5:O5"/>
    <mergeCell ref="A6:P6"/>
    <mergeCell ref="A7:P7"/>
    <mergeCell ref="A38:P38"/>
  </mergeCells>
  <pageMargins left="0.11811023622047245" right="0.11811023622047245" top="0.15748031496062992" bottom="0.15748031496062992" header="0.31496062992125984" footer="0.31496062992125984"/>
  <pageSetup paperSize="9" scale="5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2025-01-13T12:14:22Z</cp:lastPrinted>
  <dcterms:created xsi:type="dcterms:W3CDTF">2019-05-27T07:01:07Z</dcterms:created>
  <dcterms:modified xsi:type="dcterms:W3CDTF">2025-01-13T12:31:39Z</dcterms:modified>
</cp:coreProperties>
</file>